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hino.local\public\PersonalData\43001\Desktop\ダウンロードファイル\"/>
    </mc:Choice>
  </mc:AlternateContent>
  <xr:revisionPtr revIDLastSave="0" documentId="13_ncr:1_{9C19882A-C333-4CFD-A509-9588094B9DDD}" xr6:coauthVersionLast="36" xr6:coauthVersionMax="36" xr10:uidLastSave="{00000000-0000-0000-0000-000000000000}"/>
  <bookViews>
    <workbookView xWindow="105" yWindow="75" windowWidth="15525" windowHeight="7965"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#REF!</definedName>
    <definedName name="startNo" localSheetId="6">#REF!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#REF!</definedName>
    <definedName name="startNumber" localSheetId="20">#REF!</definedName>
    <definedName name="startNumber" localSheetId="6">#REF!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#REF!</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Y23" i="73" s="1"/>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3" i="65" l="1"/>
  <c r="AY23" i="69"/>
  <c r="AX23" i="71"/>
  <c r="AX25" i="74"/>
  <c r="AA25" i="74" s="1"/>
  <c r="AH38" i="66"/>
  <c r="AY23" i="71"/>
  <c r="AX25" i="71"/>
  <c r="AA25" i="71" s="1"/>
  <c r="AH38" i="72"/>
  <c r="AX25" i="65"/>
  <c r="AX23" i="68"/>
  <c r="AX23" i="73"/>
  <c r="AY23" i="68"/>
  <c r="AX25" i="68"/>
  <c r="AX23" i="70"/>
  <c r="AX25" i="73"/>
  <c r="AX25" i="70"/>
  <c r="AA25" i="70" s="1"/>
  <c r="AH38" i="71"/>
  <c r="AX25" i="66"/>
  <c r="AH38" i="68"/>
  <c r="AX25" i="72"/>
  <c r="AA25" i="72" s="1"/>
  <c r="AH38" i="73"/>
  <c r="AY23" i="65"/>
  <c r="AH38" i="65"/>
  <c r="AX23" i="66"/>
  <c r="AA25" i="66" s="1"/>
  <c r="AX23" i="72"/>
  <c r="AA23" i="69"/>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W27" i="74"/>
  <c r="AA28" i="74"/>
  <c r="AG28" i="74" s="1"/>
  <c r="AH33" i="74" s="1"/>
  <c r="AA25" i="73"/>
  <c r="AW27" i="73"/>
  <c r="AA28" i="73"/>
  <c r="AG28" i="73" s="1"/>
  <c r="AH33" i="73" s="1"/>
  <c r="AW27" i="72"/>
  <c r="AA28" i="72"/>
  <c r="AG28" i="72" s="1"/>
  <c r="AH33" i="72" s="1"/>
  <c r="AW27" i="71"/>
  <c r="AA28" i="71"/>
  <c r="AG28" i="71" s="1"/>
  <c r="AH33" i="71" s="1"/>
  <c r="AW27" i="70"/>
  <c r="AA28" i="70"/>
  <c r="AG28" i="70" s="1"/>
  <c r="AH33" i="70" s="1"/>
  <c r="AA25" i="69"/>
  <c r="AW27" i="69"/>
  <c r="AA28" i="69"/>
  <c r="AG28" i="69" s="1"/>
  <c r="AH33" i="69" s="1"/>
  <c r="AA25" i="68"/>
  <c r="AW27" i="68"/>
  <c r="AA28" i="68"/>
  <c r="AG28" i="68" s="1"/>
  <c r="AH33" i="68" s="1"/>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AD26" i="76" l="1"/>
  <c r="P26" i="76"/>
  <c r="P26" i="75"/>
  <c r="AD26" i="75"/>
  <c r="P25" i="76"/>
  <c r="K24" i="50"/>
  <c r="H24" i="50"/>
  <c r="AD25" i="76"/>
  <c r="G24" i="50" s="1"/>
  <c r="K22" i="50"/>
  <c r="H22" i="50"/>
  <c r="P25" i="75"/>
  <c r="AD25" i="75"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G22" i="50" l="1"/>
  <c r="AG5" i="50"/>
  <c r="AG6" i="50"/>
  <c r="AH6" i="50" s="1"/>
  <c r="X33" i="76"/>
  <c r="X32" i="76"/>
  <c r="L24" i="50"/>
  <c r="X32" i="75"/>
  <c r="L22" i="50"/>
  <c r="X33" i="75"/>
  <c r="AA9" i="50"/>
  <c r="AA8" i="50"/>
  <c r="AA10" i="50"/>
  <c r="X31" i="76"/>
  <c r="I24" i="50"/>
  <c r="X31" i="75"/>
  <c r="X34" i="75" s="1"/>
  <c r="I22" i="50"/>
  <c r="AF34" i="1"/>
  <c r="X34" i="76"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X34" i="38" s="1"/>
  <c r="G19" i="50"/>
  <c r="G25" i="50" s="1"/>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<sst xmlns="http://schemas.openxmlformats.org/spreadsheetml/2006/main" count="90885" uniqueCount="4837">
  <si>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</si>
  <si>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</si>
  <si>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</si>
  <si>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</si>
  <si>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</si>
  <si>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</si>
  <si>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</si>
  <si>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</si>
  <si>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</si>
  <si>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</si>
  <si>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</si>
  <si>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</si>
  <si>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</si>
  <si>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</si>
  <si>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</si>
  <si>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</si>
  <si>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</si>
  <si>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</si>
  <si>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</si>
  <si>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</si>
  <si>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</si>
  <si>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</si>
  <si>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</si>
  <si>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</si>
  <si>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</si>
  <si>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</si>
  <si>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</si>
  <si>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</si>
  <si>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</si>
  <si>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</si>
  <si>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</si>
  <si>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</si>
  <si>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</si>
  <si>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</si>
  <si>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</si>
  <si>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</si>
  <si>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</si>
  <si>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</si>
  <si>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</si>
  <si>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</si>
  <si>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</si>
  <si>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</si>
  <si>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</si>
  <si>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</si>
  <si>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</si>
  <si>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</si>
  <si>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</si>
  <si>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</si>
  <si>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</si>
  <si>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</si>
  <si>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</si>
  <si>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</si>
  <si>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</si>
  <si>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</si>
  <si>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</si>
  <si>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</si>
  <si>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</si>
  <si>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</si>
  <si>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</si>
  <si>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</si>
  <si>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</si>
  <si>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</si>
  <si>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</si>
  <si>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</si>
  <si>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</si>
  <si>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</si>
  <si>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</si>
  <si>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</si>
  <si>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</si>
  <si>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</si>
  <si>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</si>
  <si>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</si>
  <si>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</si>
  <si>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</si>
  <si>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</si>
  <si>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</si>
  <si>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</si>
  <si>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</si>
  <si>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</si>
  <si>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</si>
  <si>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</si>
  <si>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</si>
  <si>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</si>
  <si>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</si>
  <si>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</si>
  <si>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</si>
  <si>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</si>
  <si>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</si>
  <si>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</si>
  <si>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</si>
  <si>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</si>
  <si>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</si>
  <si>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</si>
  <si>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</si>
  <si>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</si>
  <si>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</si>
  <si>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</si>
  <si>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</si>
  <si>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</si>
  <si>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</si>
  <si>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</si>
  <si>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</si>
  <si>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</si>
  <si>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</si>
  <si>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</si>
  <si>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</si>
  <si>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</si>
  <si>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</si>
  <si>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</si>
  <si>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</si>
  <si>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</si>
  <si>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</si>
  <si>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</si>
  <si>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</si>
  <si>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</si>
  <si>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</si>
  <si>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</si>
  <si>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</si>
  <si>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</si>
  <si>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</si>
  <si>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</si>
  <si>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</si>
  <si>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</si>
  <si>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</si>
  <si>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</si>
  <si>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</si>
  <si>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</si>
  <si>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</si>
  <si>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</si>
  <si>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</si>
  <si>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</si>
  <si>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</si>
  <si>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</si>
  <si>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</si>
  <si>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</si>
  <si>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</si>
  <si>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</si>
  <si>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</si>
  <si>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</si>
  <si>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</si>
  <si>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</si>
  <si>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</si>
  <si>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</si>
  <si>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</si>
  <si>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</si>
  <si>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</si>
  <si>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</si>
  <si>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</si>
  <si>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</si>
  <si>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</si>
  <si>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</si>
  <si>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</si>
  <si>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</si>
  <si>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</si>
  <si>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</si>
  <si>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</si>
  <si>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</si>
  <si>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</si>
  <si>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</si>
  <si>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</si>
  <si>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</si>
  <si>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</si>
  <si>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</si>
  <si>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</si>
  <si>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</si>
  <si>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</si>
  <si>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</si>
  <si>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</si>
  <si>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</si>
  <si>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</si>
  <si>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</si>
  <si>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</si>
  <si>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</si>
  <si>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</si>
  <si>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</si>
  <si>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</si>
  <si>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</si>
  <si>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</si>
  <si>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</si>
  <si>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</si>
  <si>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</si>
  <si>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</si>
  <si>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</si>
  <si>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</si>
  <si>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</si>
  <si>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</si>
  <si>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</si>
  <si>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</si>
  <si>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</si>
  <si>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</si>
  <si>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</si>
  <si>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</si>
  <si>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</si>
  <si>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</si>
  <si>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</si>
  <si>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</si>
  <si>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</si>
  <si>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</si>
  <si>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</si>
  <si>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</si>
  <si>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</si>
  <si>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</si>
  <si>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</si>
  <si>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</si>
  <si>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</si>
  <si>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</si>
  <si>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</si>
  <si>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</si>
  <si>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</si>
  <si>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</si>
  <si>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</si>
  <si>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</si>
  <si>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</si>
  <si>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</si>
  <si>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</si>
  <si>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</si>
  <si>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</si>
  <si>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</si>
  <si>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</si>
  <si>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</si>
  <si>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</si>
  <si>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</si>
  <si>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</si>
  <si>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</si>
  <si>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</si>
  <si>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</si>
  <si>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</si>
  <si>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</si>
  <si>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</si>
  <si>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</si>
  <si>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</si>
  <si>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</si>
  <si>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</si>
  <si>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</si>
  <si>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</si>
  <si>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</si>
  <si>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</si>
  <si>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</si>
  <si>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</si>
  <si>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</si>
  <si>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</si>
  <si>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</si>
  <si>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</si>
  <si>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</si>
  <si>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</si>
  <si>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</si>
  <si>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</si>
  <si>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</si>
  <si>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</si>
  <si>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</si>
  <si>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</si>
  <si>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</si>
  <si>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</si>
  <si>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</si>
  <si>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</si>
  <si>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</si>
  <si>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</si>
  <si>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</si>
  <si>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</si>
  <si>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</si>
  <si>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</si>
  <si>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</si>
  <si>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</si>
  <si>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</si>
  <si>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</si>
  <si>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</si>
  <si>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</si>
  <si>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</si>
  <si>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</si>
  <si>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</si>
  <si>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</si>
  <si>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</si>
  <si>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</si>
  <si>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</si>
  <si>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</si>
  <si>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</si>
  <si>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</si>
  <si>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</si>
  <si>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</si>
  <si>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</si>
  <si>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</si>
  <si>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</si>
  <si>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</si>
  <si>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</si>
  <si>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</si>
  <si>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</si>
  <si>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</si>
  <si>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</si>
  <si>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</si>
  <si>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</si>
  <si>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</si>
  <si>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</si>
  <si>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</si>
  <si>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</si>
  <si>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</si>
  <si>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</si>
  <si>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</si>
  <si>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</si>
  <si>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</si>
  <si>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</si>
  <si>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</si>
  <si>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</si>
  <si>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</si>
  <si>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</si>
  <si>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</si>
  <si>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</si>
  <si>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</si>
  <si>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</si>
  <si>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</si>
  <si>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</si>
  <si>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</si>
  <si>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</si>
  <si>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</si>
  <si>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</si>
  <si>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</si>
  <si>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</si>
  <si>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</si>
  <si>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</si>
  <si>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</si>
  <si>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</si>
  <si>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</si>
  <si>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</si>
  <si>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</si>
  <si>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</si>
  <si>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</si>
  <si>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</si>
  <si>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</si>
  <si>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</si>
  <si>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</si>
  <si>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</si>
  <si>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</si>
  <si>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</si>
  <si>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</si>
  <si>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</si>
  <si>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</si>
  <si>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</si>
  <si>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</si>
  <si>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</si>
  <si>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</si>
  <si>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</si>
  <si>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</si>
  <si>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</si>
  <si>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</si>
  <si>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</si>
  <si>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</si>
  <si>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</si>
  <si>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</si>
  <si>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</si>
  <si>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</si>
  <si>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</si>
  <si>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</si>
  <si>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</si>
  <si>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</si>
  <si>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</si>
  <si>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</si>
  <si>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</si>
  <si>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</si>
  <si>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</si>
  <si>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</si>
  <si>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</si>
  <si>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</si>
  <si>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</si>
  <si>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</si>
  <si>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</si>
  <si>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</si>
  <si>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</si>
  <si>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</si>
  <si>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</si>
  <si>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</si>
  <si>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</si>
  <si>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</si>
  <si>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</si>
  <si>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</si>
  <si>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</si>
  <si>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</si>
  <si>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</si>
  <si>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</si>
  <si>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</si>
  <si>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</si>
  <si>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</si>
  <si>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</si>
  <si>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</si>
  <si>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</si>
  <si>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</si>
  <si>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</si>
  <si>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</si>
  <si>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</si>
  <si>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</si>
  <si>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</si>
  <si>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</si>
  <si>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</si>
  <si>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</si>
  <si>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</si>
  <si>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</si>
  <si>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</si>
  <si>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</si>
  <si>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</si>
  <si>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</si>
  <si>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</si>
  <si>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</si>
  <si>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</si>
  <si>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</si>
  <si>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</si>
  <si>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</si>
  <si>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</si>
  <si>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</si>
  <si>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</si>
  <si>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</si>
  <si>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</si>
  <si>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</si>
  <si>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</si>
  <si>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</si>
  <si>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</si>
  <si>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</si>
  <si>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</si>
  <si>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</si>
  <si>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</si>
  <si>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</si>
  <si>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</si>
  <si>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</si>
  <si>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</si>
  <si>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</si>
  <si>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</si>
  <si>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</si>
  <si>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</si>
  <si>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</si>
  <si>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</si>
  <si>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</si>
  <si>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</si>
  <si>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</si>
  <si>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</si>
  <si>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</si>
  <si>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</si>
  <si>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</si>
  <si>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</si>
  <si>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</si>
  <si>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</si>
  <si>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</si>
  <si>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</si>
  <si>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</si>
  <si>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</si>
  <si>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</si>
  <si>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</si>
  <si>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</si>
  <si>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</si>
  <si>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</si>
  <si>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</si>
  <si>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</si>
  <si>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</si>
  <si>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</si>
  <si>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</si>
  <si>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</si>
  <si>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</si>
  <si>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</si>
  <si>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</si>
  <si>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</si>
  <si>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</si>
  <si>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</si>
  <si>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</si>
  <si>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</si>
  <si>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</si>
  <si>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</si>
  <si>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</si>
  <si>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</si>
  <si>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</si>
  <si>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</si>
  <si>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</si>
  <si>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</si>
  <si>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</si>
  <si>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</si>
  <si>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</si>
  <si>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</si>
  <si>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</si>
  <si>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</si>
  <si>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</si>
  <si>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</si>
  <si>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</si>
  <si>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</si>
  <si>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</si>
  <si>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</si>
  <si>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</si>
  <si>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</si>
  <si>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</si>
  <si>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</si>
  <si>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</si>
  <si>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</si>
  <si>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</si>
  <si>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</si>
  <si>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</si>
  <si>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</si>
  <si>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</si>
  <si>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</si>
  <si>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</si>
  <si>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</si>
  <si>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</si>
  <si>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</si>
  <si>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</si>
  <si>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</si>
  <si>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</si>
  <si>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</si>
  <si>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</si>
  <si>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</si>
  <si>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</si>
  <si>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</si>
  <si>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</si>
  <si>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</si>
  <si>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</si>
  <si>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</si>
  <si>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</si>
  <si>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</si>
  <si>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</si>
  <si>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</si>
  <si>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</si>
  <si>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</si>
  <si>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</si>
  <si>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</si>
  <si>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</si>
  <si>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</si>
  <si>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</si>
  <si>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</si>
  <si>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</si>
  <si>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</si>
  <si>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</si>
  <si>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</si>
  <si>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</si>
  <si>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</si>
  <si>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</si>
  <si>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</si>
  <si>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</si>
  <si>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</si>
  <si>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</si>
  <si>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</si>
  <si>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</si>
  <si>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</si>
  <si>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</si>
  <si>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</si>
  <si>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</si>
  <si>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</si>
  <si>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</si>
  <si>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</si>
  <si>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</si>
  <si>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</si>
  <si>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</si>
  <si>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</si>
  <si>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</si>
  <si>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</si>
  <si>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</si>
  <si>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</si>
  <si>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</si>
  <si>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</si>
  <si>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</si>
  <si>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</si>
  <si>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</si>
  <si>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</si>
  <si>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</si>
  <si>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</si>
  <si>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</si>
  <si>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</si>
  <si>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</si>
  <si>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</si>
  <si>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</si>
  <si>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</si>
  <si>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</si>
  <si>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</si>
  <si>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</si>
  <si>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</si>
  <si>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</si>
  <si>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</si>
  <si>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</si>
  <si>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</si>
  <si>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</si>
  <si>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</si>
  <si>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</si>
  <si>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</si>
  <si>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</si>
  <si>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</si>
  <si>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</si>
  <si>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</si>
  <si>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</si>
  <si>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</si>
  <si>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</si>
  <si>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</si>
  <si>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</si>
  <si>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</si>
  <si>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</si>
  <si>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</si>
  <si>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</si>
  <si>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</si>
  <si>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</si>
  <si>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</si>
  <si>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</si>
  <si>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</si>
  <si>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</si>
  <si>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</si>
  <si>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</si>
  <si>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</si>
  <si>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</si>
  <si>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</si>
  <si>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</si>
  <si>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</si>
  <si>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</si>
  <si>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</si>
  <si>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</si>
  <si>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</si>
  <si>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</si>
  <si>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</si>
  <si>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</si>
  <si>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</si>
  <si>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</si>
  <si>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</si>
  <si>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</si>
  <si>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</si>
  <si>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</si>
  <si>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</si>
  <si>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</si>
  <si>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</si>
  <si>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</si>
  <si>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</si>
  <si>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</si>
  <si>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</si>
  <si>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</si>
  <si>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</si>
  <si>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</si>
  <si>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</si>
  <si>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</si>
  <si>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</si>
  <si>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</si>
  <si>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</si>
  <si>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</si>
  <si>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</si>
  <si>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</si>
  <si>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</si>
  <si>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</si>
  <si>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</si>
  <si>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</si>
  <si>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</si>
  <si>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</si>
  <si>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</si>
  <si>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</si>
  <si>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</si>
  <si>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</si>
  <si>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</si>
  <si>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</si>
  <si>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</si>
  <si>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</si>
  <si>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</si>
  <si>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</si>
  <si>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</si>
  <si>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</si>
  <si>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</si>
  <si>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</si>
  <si>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</si>
  <si>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</si>
  <si>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</si>
  <si>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</si>
  <si>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</si>
  <si>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</si>
  <si>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</si>
  <si>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</si>
  <si>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</si>
  <si>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</si>
  <si>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</si>
  <si>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</si>
  <si>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</si>
  <si>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</si>
  <si>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</si>
  <si>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</si>
  <si>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</si>
  <si>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</si>
  <si>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</si>
  <si>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</si>
  <si>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</si>
  <si>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</si>
  <si>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</si>
  <si>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</si>
  <si>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</si>
  <si>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</si>
  <si>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</si>
  <si>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</si>
  <si>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</si>
  <si>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</si>
  <si>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</si>
  <si>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</si>
  <si>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</si>
  <si>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</si>
  <si>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</si>
  <si>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</si>
  <si>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</si>
  <si>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</si>
  <si>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</si>
  <si>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</si>
  <si>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</si>
  <si>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</si>
  <si>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</si>
  <si>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</si>
  <si>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</si>
  <si>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</si>
  <si>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</si>
  <si>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</si>
  <si>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</si>
  <si>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</si>
  <si>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</si>
  <si>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</si>
  <si>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</si>
  <si>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</si>
  <si>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</si>
  <si>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</si>
  <si>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</si>
  <si>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</si>
  <si>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</si>
  <si>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</si>
  <si>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</si>
  <si>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</si>
  <si>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</si>
  <si>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</si>
  <si>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</si>
  <si>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</si>
  <si>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</si>
  <si>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</si>
  <si>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</si>
  <si>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</si>
  <si>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</si>
  <si>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</si>
  <si>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</si>
  <si>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</si>
  <si>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</si>
  <si>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</si>
  <si>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</si>
  <si>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</si>
  <si>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</si>
  <si>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</si>
  <si>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</si>
  <si>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</si>
  <si>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</si>
  <si>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</si>
  <si>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</si>
  <si>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</si>
  <si>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</si>
  <si>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</si>
  <si>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</si>
  <si>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</si>
  <si>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</si>
  <si>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</si>
  <si>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</si>
  <si>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</si>
  <si>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</si>
  <si>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</si>
  <si>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</si>
  <si>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</si>
  <si>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</si>
  <si>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</si>
  <si>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</si>
  <si>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</si>
  <si>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</si>
  <si>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</si>
  <si>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</si>
  <si>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</si>
  <si>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</si>
  <si>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</si>
  <si>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</si>
  <si>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</si>
  <si>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</si>
  <si>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</si>
  <si>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</si>
  <si>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</si>
  <si>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</si>
  <si>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</si>
  <si>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</si>
  <si>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</si>
  <si>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</si>
  <si>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</si>
  <si>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</si>
  <si>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</si>
  <si>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</si>
  <si>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</si>
  <si>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</si>
  <si>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</si>
  <si>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</si>
  <si>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</si>
  <si>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</si>
  <si>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</si>
  <si>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</si>
  <si>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</si>
  <si>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</si>
  <si>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</si>
  <si>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</si>
  <si>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</si>
  <si>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</si>
  <si>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</si>
  <si>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</si>
  <si>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</si>
  <si>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</si>
  <si>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</si>
  <si>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</si>
  <si>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</si>
  <si>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</si>
  <si>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</si>
  <si>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</si>
  <si>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</si>
  <si>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</si>
  <si>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</si>
  <si>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</si>
  <si>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</si>
  <si>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</si>
  <si>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</si>
  <si>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</si>
  <si>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</si>
  <si>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</si>
  <si>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</si>
  <si>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</si>
  <si>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</si>
  <si>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</si>
  <si>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</si>
  <si>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</si>
  <si>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</si>
  <si>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</si>
  <si>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</si>
  <si>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</si>
  <si>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</si>
  <si>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</si>
  <si>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</si>
  <si>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</si>
  <si>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</si>
  <si>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</si>
  <si>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</si>
  <si>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</si>
  <si>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</si>
  <si>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</si>
  <si>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</si>
  <si>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</si>
  <si>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</si>
  <si>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</si>
  <si>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</si>
  <si>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</si>
  <si>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</si>
  <si>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</si>
  <si>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</si>
  <si>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</si>
  <si>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</si>
  <si>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</si>
  <si>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</si>
  <si>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</si>
  <si>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</si>
  <si>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</si>
  <si>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</si>
  <si>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</si>
  <si>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</si>
  <si>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</si>
  <si>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</si>
  <si>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</si>
  <si>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</si>
  <si>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</si>
  <si>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</si>
  <si>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</si>
  <si>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</si>
  <si>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</si>
  <si>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</si>
  <si>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</si>
  <si>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</si>
  <si>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</si>
  <si>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</si>
  <si>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</si>
  <si>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</si>
  <si>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</si>
  <si>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</si>
  <si>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</si>
  <si>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</si>
  <si>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</si>
  <si>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</si>
  <si>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</si>
  <si>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</si>
  <si>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</si>
  <si>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</si>
  <si>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</si>
  <si>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</si>
  <si>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</si>
  <si>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</si>
  <si>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</si>
  <si>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</si>
  <si>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</si>
  <si>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</si>
  <si>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</si>
  <si>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</si>
  <si>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</si>
  <si>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</si>
  <si>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</si>
  <si>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</si>
  <si>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</si>
  <si>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</si>
  <si>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</si>
  <si>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</si>
  <si>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</si>
  <si>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</si>
  <si>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</si>
  <si>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</si>
  <si>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</si>
  <si>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</si>
  <si>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</si>
  <si>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</si>
  <si>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</si>
  <si>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</si>
  <si>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</si>
  <si>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</si>
  <si>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</si>
  <si>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</si>
  <si>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</si>
  <si>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</si>
  <si>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</si>
  <si>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</si>
  <si>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</si>
  <si>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</si>
  <si>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</si>
  <si>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</si>
  <si>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</si>
  <si>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</si>
  <si>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</si>
  <si>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</si>
  <si>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</si>
  <si>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</si>
  <si>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</si>
  <si>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</si>
  <si>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</si>
  <si>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</si>
  <si>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</si>
  <si>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</si>
  <si>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</si>
  <si>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</si>
  <si>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</si>
  <si>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</si>
  <si>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</si>
  <si>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</si>
  <si>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</si>
  <si>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</si>
  <si>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</si>
  <si>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</si>
  <si>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</si>
  <si>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</si>
  <si>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</si>
  <si>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</si>
  <si>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</si>
  <si>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</si>
  <si>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</si>
  <si>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</si>
  <si>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</si>
  <si>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</si>
  <si>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</si>
  <si>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</si>
  <si>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</si>
  <si>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</si>
  <si>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</si>
  <si>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</si>
  <si>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</si>
  <si>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</si>
  <si>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</si>
  <si>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</si>
  <si>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</si>
  <si>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</si>
  <si>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</si>
  <si>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</si>
  <si>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</si>
  <si>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</si>
  <si>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</si>
  <si>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</si>
  <si>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</si>
  <si>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</si>
  <si>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</si>
  <si>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</si>
  <si>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</si>
  <si>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</si>
  <si>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</si>
  <si>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</si>
  <si>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</si>
  <si>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</si>
  <si>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</si>
  <si>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</si>
  <si>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</si>
  <si>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</si>
  <si>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</si>
  <si>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</si>
  <si>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</si>
  <si>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</si>
  <si>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</si>
  <si>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</si>
  <si>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</si>
  <si>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</si>
  <si>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</si>
  <si>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</si>
  <si>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</si>
  <si>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</si>
  <si>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</si>
  <si>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</si>
  <si>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</si>
  <si>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</si>
  <si>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</si>
  <si>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</si>
  <si>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</si>
  <si>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</si>
  <si>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</si>
  <si>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</si>
  <si>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</si>
  <si>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</si>
  <si>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</si>
  <si>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</si>
  <si>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</si>
  <si>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</si>
  <si>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</si>
  <si>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</si>
  <si>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</si>
  <si>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</si>
  <si>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</si>
  <si>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</si>
  <si>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</si>
  <si>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</si>
  <si>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</si>
  <si>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</si>
  <si>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</si>
  <si>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</si>
  <si>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</si>
  <si>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</si>
  <si>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</si>
  <si>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</si>
  <si>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</si>
  <si>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</si>
  <si>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</si>
  <si>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</si>
  <si>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</si>
  <si>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</si>
  <si>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</si>
  <si>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</si>
  <si>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</si>
  <si>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</si>
  <si>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</si>
  <si>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</si>
  <si>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</si>
  <si>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</si>
  <si>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</si>
  <si>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</si>
  <si>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</si>
  <si>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</si>
  <si>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</si>
  <si>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</si>
  <si>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</si>
  <si>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</si>
  <si>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</si>
  <si>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</si>
  <si>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</si>
  <si>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</si>
  <si>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</si>
  <si>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</si>
  <si>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</si>
  <si>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</si>
  <si>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</si>
  <si>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</si>
  <si>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</si>
  <si>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</si>
  <si>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</si>
  <si>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</si>
  <si>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</si>
  <si>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</si>
  <si>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</si>
  <si>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</si>
  <si>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</si>
  <si>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</si>
  <si>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</si>
  <si>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</si>
  <si>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</si>
  <si>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</si>
  <si>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</si>
  <si>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</si>
  <si>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</si>
  <si>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</si>
  <si>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</si>
  <si>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</si>
  <si>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</si>
  <si>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</si>
  <si>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</si>
  <si>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</si>
  <si>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</si>
  <si>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</si>
  <si>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</si>
  <si>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</si>
  <si>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</si>
  <si>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</si>
  <si>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</si>
  <si>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</si>
  <si>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</si>
  <si>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</si>
  <si>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</si>
  <si>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</si>
  <si>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</si>
  <si>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</si>
  <si>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</si>
  <si>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</si>
  <si>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</si>
  <si>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</si>
  <si>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</si>
  <si>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</si>
  <si>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</si>
  <si>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</si>
  <si>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</si>
  <si>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</si>
  <si>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</si>
  <si>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</si>
  <si>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</si>
  <si>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</si>
  <si>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</si>
  <si>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</si>
  <si>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</si>
  <si>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</si>
  <si>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</si>
  <si>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</si>
  <si>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</si>
  <si>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</si>
  <si>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</si>
  <si>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</si>
  <si>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</si>
  <si>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</si>
  <si>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</si>
  <si>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</si>
  <si>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</si>
  <si>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</si>
  <si>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</si>
  <si>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</si>
  <si>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</si>
  <si>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</si>
  <si>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</si>
  <si>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</si>
  <si>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</si>
  <si>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</si>
  <si>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</si>
  <si>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</si>
  <si>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</si>
  <si>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</si>
  <si>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</si>
  <si>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</si>
  <si>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</si>
  <si>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</si>
  <si>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</si>
  <si>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</si>
  <si>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</si>
  <si>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</si>
  <si>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</si>
  <si>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</si>
  <si>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</si>
  <si>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</si>
  <si>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</si>
  <si>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</si>
  <si>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</si>
  <si>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</si>
  <si>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</si>
  <si>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</si>
  <si>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</si>
  <si>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</si>
  <si>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</si>
  <si>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</si>
  <si>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</si>
  <si>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</si>
  <si>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</si>
  <si>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</si>
  <si>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</si>
  <si>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</si>
  <si>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</si>
  <si>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</si>
  <si>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</si>
  <si>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</si>
  <si>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</si>
  <si>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</si>
  <si>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</si>
  <si>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</si>
  <si>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</si>
  <si>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</si>
  <si>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</si>
  <si>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</si>
  <si>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</si>
  <si>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</si>
  <si>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</si>
  <si>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</si>
  <si>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</si>
  <si>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</si>
  <si>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</si>
  <si>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</si>
  <si>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</si>
  <si>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</si>
  <si>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</si>
  <si>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</si>
  <si>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</si>
  <si>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</si>
  <si>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</si>
  <si>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</si>
  <si>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</si>
  <si>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</si>
  <si>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</si>
  <si>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</si>
  <si>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</si>
  <si>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</si>
  <si>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</si>
  <si>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</si>
  <si>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</si>
  <si>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</si>
  <si>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</si>
  <si>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</si>
  <si>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</si>
  <si>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</si>
  <si>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</si>
  <si>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</si>
  <si>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</si>
  <si>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</si>
  <si>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</si>
  <si>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</si>
  <si>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</si>
  <si>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</si>
  <si>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</si>
  <si>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</si>
  <si>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</si>
  <si>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</si>
  <si>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</si>
  <si>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</si>
  <si>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</si>
  <si>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</si>
  <si>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</si>
  <si>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</si>
  <si>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</si>
  <si>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</si>
  <si>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</si>
  <si>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</si>
  <si>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</si>
  <si>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</si>
  <si>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</si>
  <si>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</si>
  <si>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</si>
  <si>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</si>
  <si>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</si>
  <si>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</si>
  <si>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</si>
  <si>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</si>
  <si>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</si>
  <si>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</si>
  <si>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</si>
  <si>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</si>
  <si>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</si>
  <si>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</si>
  <si>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</si>
  <si>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</si>
  <si>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</si>
  <si>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</si>
  <si>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</si>
  <si>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</si>
  <si>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</si>
  <si>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</si>
  <si>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</si>
  <si>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</si>
  <si>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</si>
  <si>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</si>
  <si>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</si>
  <si>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</si>
  <si>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</si>
  <si>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</si>
  <si>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</si>
  <si>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</si>
  <si>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</si>
  <si>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</si>
  <si>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</si>
  <si>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</si>
  <si>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</si>
  <si>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</si>
  <si>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</si>
  <si>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</si>
  <si>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</si>
  <si>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</si>
  <si>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</si>
  <si>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</si>
  <si>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</si>
  <si>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</si>
  <si>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</si>
  <si>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</si>
  <si>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</si>
  <si>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</si>
  <si>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</si>
  <si>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</si>
  <si>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</si>
  <si>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</si>
  <si>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</si>
  <si>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</si>
  <si>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</si>
  <si>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</si>
  <si>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</si>
  <si>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</si>
  <si>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</si>
  <si>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</si>
  <si>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</si>
  <si>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</si>
  <si>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</si>
  <si>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</si>
  <si>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</si>
  <si>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</si>
  <si>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</si>
  <si>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</si>
  <si>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</si>
  <si>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</si>
  <si>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</si>
  <si>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</si>
  <si>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</si>
  <si>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</si>
  <si>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</si>
  <si>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</si>
  <si>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</si>
  <si>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</si>
  <si>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</si>
  <si>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</si>
  <si>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</si>
  <si>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</si>
  <si>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</si>
  <si>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</si>
  <si>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</si>
  <si>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</si>
  <si>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</si>
  <si>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</si>
  <si>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</si>
  <si>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</si>
  <si>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</si>
  <si>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</si>
  <si>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</si>
  <si>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</si>
  <si>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</si>
  <si>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</si>
  <si>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</si>
  <si>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</si>
  <si>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</si>
  <si>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</si>
  <si>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</si>
  <si>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</si>
  <si>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</si>
  <si>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</si>
  <si>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</si>
  <si>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</si>
  <si>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</si>
  <si>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</si>
  <si>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</si>
  <si>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</si>
  <si>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</si>
  <si>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</si>
  <si>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</si>
  <si>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</si>
  <si>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</si>
  <si>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</si>
  <si>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</si>
  <si>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</si>
  <si>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</si>
  <si>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</si>
  <si>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</si>
  <si>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</si>
  <si>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</si>
  <si>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</si>
  <si>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</si>
  <si>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</si>
  <si>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</si>
  <si>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</si>
  <si>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</si>
  <si>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</si>
  <si>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</si>
  <si>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</si>
  <si>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</si>
  <si>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</si>
  <si>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</si>
  <si>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</si>
  <si>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</si>
  <si>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</si>
  <si>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</si>
  <si>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</si>
  <si>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</si>
  <si>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</si>
  <si>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</si>
  <si>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</si>
  <si>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</si>
  <si>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</si>
  <si>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</si>
  <si>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</si>
  <si>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</si>
  <si>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</si>
  <si>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</si>
  <si>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</si>
  <si>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</si>
  <si>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</si>
  <si>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</si>
  <si>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</si>
  <si>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</si>
  <si>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</si>
  <si>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</si>
  <si>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</si>
  <si>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</si>
  <si>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</si>
  <si>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</si>
  <si>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</si>
  <si>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</si>
  <si>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</si>
  <si>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</si>
  <si>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</si>
  <si>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</si>
  <si>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</si>
  <si>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</si>
  <si>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</si>
  <si>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</si>
  <si>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</si>
  <si>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</si>
  <si>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</si>
  <si>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</si>
  <si>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</si>
  <si>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</si>
  <si>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</si>
  <si>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</si>
  <si>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</si>
  <si>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</si>
  <si>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</si>
  <si>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</si>
  <si>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</si>
  <si>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</si>
  <si>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</si>
  <si>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</si>
  <si>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</si>
  <si>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</si>
  <si>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</si>
  <si>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</si>
  <si>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</si>
  <si>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</si>
  <si>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</si>
  <si>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</si>
  <si>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</si>
  <si>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</si>
  <si>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</si>
  <si>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</si>
  <si>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</si>
  <si>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</si>
  <si>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</si>
  <si>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</si>
  <si>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</si>
  <si>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</si>
  <si>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</si>
  <si>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</si>
  <si>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</si>
  <si>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</si>
  <si>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</si>
  <si>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</si>
  <si>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</si>
  <si>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</si>
  <si>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</si>
  <si>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</si>
  <si>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</si>
  <si>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</si>
  <si>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</si>
  <si>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</si>
  <si>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</si>
  <si>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</si>
  <si>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</si>
  <si>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</si>
  <si>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</si>
  <si>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</si>
  <si>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</si>
  <si>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</si>
  <si>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</si>
  <si>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</si>
  <si>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</si>
  <si>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</si>
  <si>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</si>
  <si>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</si>
  <si>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</si>
  <si>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</si>
  <si>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</si>
  <si>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</si>
  <si>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</si>
  <si>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</si>
  <si>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</si>
  <si>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</si>
  <si>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</si>
  <si>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</si>
  <si>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</si>
  <si>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</si>
  <si>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</si>
  <si>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</si>
  <si>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</si>
  <si>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</si>
  <si>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</si>
  <si>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</si>
  <si>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</si>
  <si>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</si>
  <si>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</si>
  <si>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</si>
  <si>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</si>
  <si>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</si>
  <si>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</si>
  <si>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</si>
  <si>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</si>
  <si>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</si>
  <si>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</si>
  <si>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</si>
  <si>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</si>
  <si>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</si>
  <si>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</si>
  <si>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</si>
  <si>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</si>
  <si>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</si>
  <si>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</si>
  <si>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</si>
  <si>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</si>
  <si>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</si>
  <si>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</si>
  <si>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</si>
  <si>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</si>
  <si>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</si>
  <si>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</si>
  <si>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</si>
  <si>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</si>
  <si>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</si>
  <si>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</si>
  <si>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</si>
  <si>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</si>
  <si>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</si>
  <si>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</si>
  <si>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</si>
  <si>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</si>
  <si>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</si>
  <si>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</si>
  <si>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</si>
  <si>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</si>
  <si>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</si>
  <si>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</si>
  <si>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</si>
  <si>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</si>
  <si>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</si>
  <si>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</si>
  <si>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</si>
  <si>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</si>
  <si>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</si>
  <si>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</si>
  <si>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</si>
  <si>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</si>
  <si>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</si>
  <si>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</si>
  <si>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</si>
  <si>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</si>
  <si>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</si>
  <si>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</si>
  <si>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</si>
  <si>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</si>
  <si>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</si>
  <si>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</si>
  <si>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</si>
  <si>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</si>
  <si>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</si>
  <si>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</si>
  <si>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</si>
  <si>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</si>
  <si>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</si>
  <si>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</si>
  <si>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</si>
  <si>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</si>
  <si>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</si>
  <si>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</si>
  <si>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</si>
  <si>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</si>
  <si>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</si>
  <si>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</si>
  <si>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</si>
  <si>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</si>
  <si>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</si>
  <si>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</si>
  <si>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</si>
  <si>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</si>
  <si>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</si>
  <si>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</si>
  <si>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</si>
  <si>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</si>
  <si>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</si>
  <si>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</si>
  <si>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</si>
  <si>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</si>
  <si>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</si>
  <si>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</si>
  <si>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</si>
  <si>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</si>
  <si>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</si>
  <si>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</si>
  <si>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</si>
  <si>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</si>
  <si>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</si>
  <si>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</si>
  <si>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</si>
  <si>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</si>
  <si>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</si>
  <si>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</si>
  <si>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</si>
  <si>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</si>
  <si>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</si>
  <si>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</si>
  <si>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</si>
  <si>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</si>
  <si>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</si>
  <si>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</si>
  <si>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</si>
  <si>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</si>
  <si>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</si>
  <si>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</si>
  <si>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</si>
  <si>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</si>
  <si>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</si>
  <si>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</si>
  <si>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</si>
  <si>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</si>
  <si>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</si>
  <si>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</si>
  <si>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</si>
  <si>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</si>
  <si>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</si>
  <si>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</si>
  <si>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</si>
  <si>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</si>
  <si>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</si>
  <si>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</si>
  <si>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</si>
  <si>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</si>
  <si>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</si>
  <si>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</si>
  <si>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</si>
  <si>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</si>
  <si>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</si>
  <si>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</si>
  <si>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</si>
  <si>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</si>
  <si>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</si>
  <si>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</si>
  <si>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</si>
  <si>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</si>
  <si>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</si>
  <si>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</si>
  <si>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</si>
  <si>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</si>
  <si>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</si>
  <si>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</si>
  <si>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</si>
  <si>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</si>
  <si>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</si>
  <si>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</si>
  <si>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</si>
  <si>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</si>
  <si>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</si>
  <si>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</si>
  <si>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</si>
  <si>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</si>
  <si>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</si>
  <si>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</si>
  <si>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</si>
  <si>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</si>
  <si>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</si>
  <si>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</si>
  <si>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</si>
  <si>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</si>
  <si>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</si>
  <si>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</si>
  <si>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</si>
  <si>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</si>
  <si>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</si>
  <si>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</si>
  <si>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</si>
  <si>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</si>
  <si>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</si>
  <si>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</si>
  <si>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</si>
  <si>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</si>
  <si>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</si>
  <si>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</si>
  <si>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</si>
  <si>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</si>
  <si>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</si>
  <si>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</si>
  <si>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</si>
  <si>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</si>
  <si>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</si>
  <si>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</si>
  <si>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</si>
  <si>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</si>
  <si>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</si>
  <si>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</si>
  <si>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</si>
  <si>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</si>
  <si>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</si>
  <si>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</si>
  <si>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</si>
  <si>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</si>
  <si>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</si>
  <si>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</si>
  <si>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</si>
  <si>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</si>
  <si>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</si>
  <si>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</si>
  <si>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</si>
  <si>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</si>
  <si>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</si>
  <si>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</si>
  <si>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</si>
  <si>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</si>
  <si>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</si>
  <si>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</si>
  <si>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</si>
  <si>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</si>
  <si>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</si>
  <si>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</si>
  <si>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</si>
  <si>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</si>
  <si>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</si>
  <si>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</si>
  <si>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</si>
  <si>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</si>
  <si>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</si>
  <si>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</si>
  <si>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</si>
  <si>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</si>
  <si>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</si>
  <si>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</si>
  <si>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</si>
  <si>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</si>
  <si>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</si>
  <si>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</si>
  <si>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</si>
  <si>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</si>
  <si>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</si>
  <si>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</si>
  <si>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</si>
  <si>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</si>
  <si>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</si>
  <si>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</si>
  <si>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</si>
  <si>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</si>
  <si>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</si>
  <si>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</si>
  <si>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</si>
  <si>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</si>
  <si>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</si>
  <si>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</si>
  <si>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</si>
  <si>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</si>
  <si>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</si>
  <si>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</si>
  <si>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</si>
  <si>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</si>
  <si>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</si>
  <si>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</si>
  <si>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</si>
  <si>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</si>
  <si>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</si>
  <si>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</si>
  <si>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</si>
  <si>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</si>
  <si>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</si>
  <si>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</si>
  <si>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</si>
  <si>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</si>
  <si>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</si>
  <si>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</si>
  <si>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</si>
  <si>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</si>
  <si>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</si>
  <si>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</si>
  <si>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</si>
  <si>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</si>
  <si>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</si>
  <si>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</si>
  <si>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</si>
  <si>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</si>
  <si>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</si>
  <si>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</si>
  <si>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</si>
  <si>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</si>
  <si>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</si>
  <si>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</si>
  <si>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</si>
  <si>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</si>
  <si>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</si>
  <si>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</si>
  <si>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</si>
  <si>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</si>
  <si>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</si>
  <si>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</si>
  <si>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</si>
  <si>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</si>
  <si>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</si>
  <si>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</si>
  <si>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</si>
  <si>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</si>
  <si>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</si>
  <si>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</si>
  <si>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</si>
  <si>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</si>
  <si>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</si>
  <si>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</si>
  <si>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</si>
  <si>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</si>
  <si>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</si>
  <si>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</si>
  <si>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</si>
  <si>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</si>
  <si>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</si>
  <si>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</si>
  <si>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</si>
  <si>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</si>
  <si>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</si>
  <si>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</si>
  <si>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</si>
  <si>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</si>
  <si>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</si>
  <si>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</si>
  <si>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</si>
  <si>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</si>
  <si>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</si>
  <si>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</si>
  <si>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</si>
  <si>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</si>
  <si>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</si>
  <si>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</si>
  <si>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</si>
  <si>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</si>
  <si>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</si>
  <si>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</si>
  <si>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</si>
  <si>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</si>
  <si>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</si>
  <si>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</si>
  <si>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</si>
  <si>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</si>
  <si>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</si>
  <si>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</si>
  <si>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</si>
  <si>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</si>
  <si>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</si>
  <si>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</si>
  <si>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</si>
  <si>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</si>
  <si>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</si>
  <si>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</si>
  <si>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</si>
  <si>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</si>
  <si>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</si>
  <si>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</si>
  <si>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</si>
  <si>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</si>
  <si>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</si>
  <si>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</si>
  <si>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</si>
  <si>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</si>
  <si>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</si>
  <si>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</si>
  <si>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</si>
  <si>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</si>
  <si>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</si>
  <si>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</si>
  <si>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</si>
  <si>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</si>
  <si>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</si>
  <si>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</si>
  <si>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</si>
  <si>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</si>
  <si>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</si>
  <si>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</si>
  <si>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</si>
  <si>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</si>
  <si>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</si>
  <si>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</si>
  <si>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</si>
  <si>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</si>
  <si>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</si>
  <si>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</si>
  <si>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</si>
  <si>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</si>
  <si>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</si>
  <si>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</si>
  <si>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</si>
  <si>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</si>
  <si>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</si>
  <si>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</si>
  <si>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</si>
  <si>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</si>
  <si>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</si>
  <si>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</si>
  <si>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</si>
  <si>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</si>
  <si>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</si>
  <si>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</si>
  <si>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</si>
  <si>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</si>
  <si>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</si>
  <si>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</si>
  <si>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</si>
  <si>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</si>
  <si>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</si>
  <si>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</si>
  <si>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</si>
  <si>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</si>
  <si>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</si>
  <si>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</si>
  <si>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</si>
  <si>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</si>
  <si>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</si>
  <si>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</si>
  <si>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</si>
  <si>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</si>
  <si>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</si>
  <si>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</si>
  <si>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</si>
  <si>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</si>
  <si>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</si>
  <si>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</si>
  <si>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</si>
  <si>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</si>
  <si>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</si>
  <si>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</si>
  <si>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</si>
  <si>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</si>
  <si>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</si>
  <si>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</si>
  <si>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</si>
  <si>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</si>
  <si>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</si>
  <si>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</si>
  <si>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</si>
  <si>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</si>
  <si>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</si>
  <si>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</si>
  <si>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</si>
  <si>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</si>
  <si>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</si>
  <si>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</si>
  <si>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</si>
  <si>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</si>
  <si>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</si>
  <si>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</si>
  <si>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</si>
  <si>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</si>
  <si>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</si>
  <si>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</si>
  <si>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</si>
  <si>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</si>
  <si>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</si>
  <si>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</si>
  <si>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</si>
  <si>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</si>
  <si>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</si>
  <si>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</si>
  <si>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</si>
  <si>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</si>
  <si>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</si>
  <si>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</si>
  <si>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</si>
  <si>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</si>
  <si>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</si>
  <si>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</si>
  <si>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</si>
  <si>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</si>
  <si>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</si>
  <si>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</si>
  <si>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</si>
  <si>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</si>
  <si>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</si>
  <si>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</si>
  <si>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</si>
  <si>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</si>
  <si>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</si>
  <si>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</si>
  <si>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</si>
  <si>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</si>
  <si>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</si>
  <si>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</si>
  <si>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</si>
  <si>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</si>
  <si>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</si>
  <si>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</si>
  <si>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</si>
  <si>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</si>
  <si>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</si>
  <si>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</si>
  <si>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</si>
  <si>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</si>
  <si>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</si>
  <si>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</si>
  <si>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</si>
  <si>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</si>
  <si>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</si>
  <si>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</si>
  <si>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</si>
  <si>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</si>
  <si>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</si>
  <si>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</si>
  <si>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</si>
  <si>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</si>
  <si>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</si>
  <si>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</si>
  <si>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</si>
  <si>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</si>
  <si>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</si>
  <si>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</si>
  <si>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</si>
  <si>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</si>
  <si>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</si>
  <si>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</si>
  <si>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</si>
  <si>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</si>
  <si>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</si>
  <si>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</si>
  <si>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</si>
  <si>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</si>
  <si>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</si>
  <si>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</si>
  <si>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</si>
  <si>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</si>
  <si>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</si>
  <si>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</si>
  <si>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</si>
  <si>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</si>
  <si>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</si>
  <si>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</si>
  <si>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</si>
  <si>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</si>
  <si>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</si>
  <si>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</si>
  <si>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</si>
  <si>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</si>
  <si>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</si>
  <si>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</si>
  <si>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</si>
  <si>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</si>
  <si>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</si>
  <si>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</si>
  <si>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</si>
  <si>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</si>
  <si>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</si>
  <si>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</si>
  <si>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</si>
  <si>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</si>
  <si>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</si>
  <si>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</si>
  <si>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</si>
  <si>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</si>
  <si>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</si>
  <si>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</si>
  <si>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</si>
  <si>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</si>
  <si>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</si>
  <si>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</si>
  <si>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</si>
  <si>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</si>
  <si>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</si>
  <si>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</si>
  <si>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</si>
  <si>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</si>
  <si>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</si>
  <si>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</si>
  <si>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</si>
  <si>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</si>
  <si>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</si>
  <si>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</si>
  <si>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</si>
  <si>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</si>
  <si>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</si>
  <si>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</si>
  <si>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</si>
  <si>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</si>
  <si>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</si>
  <si>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</si>
  <si>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</si>
  <si>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</si>
  <si>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</si>
  <si>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</si>
  <si>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</si>
  <si>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</si>
  <si>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</si>
  <si>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</si>
  <si>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</si>
  <si>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</si>
  <si>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</si>
  <si>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</si>
  <si>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</si>
  <si>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</si>
  <si>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</si>
  <si>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</si>
  <si>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</si>
  <si>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</si>
  <si>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</si>
  <si>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</si>
  <si>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</si>
  <si>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</si>
  <si>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</si>
  <si>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</si>
  <si>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</si>
  <si>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</si>
  <si>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</si>
  <si>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</si>
  <si>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</si>
  <si>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</si>
  <si>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</si>
  <si>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</si>
  <si>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</si>
  <si>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</si>
  <si>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</si>
  <si>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</si>
  <si>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</si>
  <si>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</si>
  <si>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</si>
  <si>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</si>
  <si>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</si>
  <si>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</si>
  <si>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</si>
  <si>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</si>
  <si>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</si>
  <si>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</si>
  <si>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</si>
  <si>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</si>
  <si>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</si>
  <si>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</si>
  <si>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</si>
  <si>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</si>
  <si>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</si>
  <si>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</si>
  <si>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</si>
  <si>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</si>
  <si>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</si>
  <si>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</si>
  <si>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</si>
  <si>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</si>
  <si>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</si>
  <si>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</si>
  <si>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</si>
  <si>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</si>
  <si>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</si>
  <si>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</si>
  <si>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</si>
  <si>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</si>
  <si>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</si>
  <si>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</si>
  <si>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</si>
  <si>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</si>
  <si>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</si>
  <si>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</si>
  <si>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</si>
  <si>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</si>
  <si>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</si>
  <si>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</si>
  <si>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</si>
  <si>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</si>
  <si>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</si>
  <si>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</si>
  <si>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</si>
  <si>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</si>
  <si>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</si>
  <si>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</si>
  <si>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</si>
  <si>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</si>
  <si>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</si>
  <si>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</si>
  <si>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</si>
  <si>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</si>
  <si>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</si>
  <si>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</si>
  <si>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</si>
  <si>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</si>
  <si>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</si>
  <si>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</si>
  <si>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</si>
  <si>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</si>
  <si>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</si>
  <si>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</si>
  <si>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</si>
  <si>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</si>
  <si>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</si>
  <si>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</si>
  <si>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</si>
  <si>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</si>
  <si>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</si>
  <si>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</si>
  <si>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</si>
  <si>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</si>
  <si>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</si>
  <si>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</si>
  <si>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</si>
  <si>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</si>
  <si>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</si>
  <si>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</si>
  <si>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</si>
  <si>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</si>
  <si>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</si>
  <si>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</si>
  <si>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</si>
  <si>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</si>
  <si>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</si>
  <si>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</si>
  <si>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</si>
  <si>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</si>
  <si>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</si>
  <si>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</si>
  <si>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</si>
  <si>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</si>
  <si>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</si>
  <si>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</si>
  <si>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</si>
  <si>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</si>
  <si>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</si>
  <si>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</si>
  <si>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</si>
  <si>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</si>
  <si>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</si>
  <si>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</si>
  <si>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</si>
  <si>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</si>
  <si>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</si>
  <si>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</si>
  <si>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</si>
  <si>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</si>
  <si>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</si>
  <si>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</si>
  <si>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</si>
  <si>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</si>
  <si>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</si>
  <si>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</si>
  <si>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</si>
  <si>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</si>
  <si>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</si>
  <si>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</si>
  <si>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</si>
  <si>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</si>
  <si>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</si>
  <si>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</si>
  <si>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</si>
  <si>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</si>
  <si>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</si>
  <si>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</si>
  <si>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</si>
  <si>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</si>
  <si>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</si>
  <si>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</si>
  <si>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</si>
  <si>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</si>
  <si>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</si>
  <si>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</si>
  <si>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</si>
  <si>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</si>
  <si>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</si>
  <si>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</si>
  <si>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</si>
  <si>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</si>
  <si>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</si>
  <si>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</si>
  <si>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</si>
  <si>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</si>
  <si>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</si>
  <si>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</si>
  <si>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</si>
  <si>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</si>
  <si>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</si>
  <si>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</si>
  <si>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</si>
  <si>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</si>
  <si>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</si>
  <si>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</si>
  <si>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</si>
  <si>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</si>
  <si>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</si>
  <si>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</si>
  <si>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</si>
  <si>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</si>
  <si>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</si>
  <si>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</si>
  <si>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</si>
  <si>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</si>
  <si>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</si>
  <si>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</si>
  <si>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</si>
  <si>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</si>
  <si>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</si>
  <si>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</si>
  <si>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</si>
  <si>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</si>
  <si>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</si>
  <si>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</si>
  <si>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</si>
  <si>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</si>
  <si>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</si>
  <si>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</si>
  <si>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</si>
  <si>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</si>
  <si>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</si>
  <si>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</si>
  <si>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</si>
  <si>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</si>
  <si>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</si>
  <si>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</si>
  <si>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</si>
  <si>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</si>
  <si>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</si>
  <si>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</si>
  <si>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</si>
  <si>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</si>
  <si>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</si>
  <si>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</si>
  <si>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</si>
  <si>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</si>
  <si>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</si>
  <si>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</si>
  <si>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</si>
  <si>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</si>
  <si>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</si>
  <si>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</si>
  <si>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</si>
  <si>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</si>
  <si>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</si>
  <si>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</si>
  <si>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</si>
  <si>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</si>
  <si>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</si>
  <si>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</si>
  <si>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</si>
  <si>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</si>
  <si>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</si>
  <si>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</si>
  <si>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</si>
  <si>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</si>
  <si>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</si>
  <si>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</si>
  <si>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</si>
  <si>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</si>
  <si>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</si>
  <si>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</si>
  <si>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</si>
  <si>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</si>
  <si>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</si>
  <si>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</si>
  <si>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</si>
  <si>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</si>
  <si>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</si>
  <si>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</si>
  <si>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</si>
  <si>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</si>
  <si>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</si>
  <si>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</si>
  <si>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</si>
  <si>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</si>
  <si>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</si>
  <si>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</si>
  <si>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</si>
  <si>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</si>
  <si>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</si>
  <si>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</si>
  <si>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</si>
  <si>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</si>
  <si>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</si>
  <si>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</si>
  <si>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</si>
  <si>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</si>
  <si>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</si>
  <si>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</si>
  <si>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</si>
  <si>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</si>
  <si>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</si>
  <si>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</si>
  <si>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</si>
  <si>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</si>
  <si>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</si>
  <si>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</si>
  <si>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</si>
  <si>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</si>
  <si>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</si>
  <si>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</si>
  <si>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</si>
  <si>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</si>
  <si>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</si>
  <si>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</si>
  <si>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</si>
  <si>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</si>
  <si>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</si>
  <si>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</si>
  <si>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</si>
  <si>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</si>
  <si>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</si>
  <si>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</si>
  <si>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</si>
  <si>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</si>
  <si>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</si>
  <si>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</si>
  <si>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</si>
  <si>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</si>
  <si>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</si>
  <si>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</si>
  <si>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</si>
  <si>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</si>
  <si>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</si>
  <si>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</si>
  <si>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</si>
  <si>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</si>
  <si>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</si>
  <si>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</si>
  <si>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</si>
  <si>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</si>
  <si>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</si>
  <si>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</si>
  <si>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</si>
  <si>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</si>
  <si>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</si>
  <si>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</si>
  <si>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</si>
  <si>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</si>
  <si>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</si>
  <si>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</si>
  <si>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</si>
  <si>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</si>
  <si>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</si>
  <si>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</si>
  <si>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</si>
  <si>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</si>
  <si>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</si>
  <si>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</si>
  <si>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</si>
  <si>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</si>
  <si>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</si>
  <si>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</si>
  <si>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</si>
  <si>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</si>
  <si>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</si>
  <si>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</si>
  <si>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</si>
  <si>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</si>
  <si>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</si>
  <si>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</si>
  <si>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</si>
  <si>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</si>
  <si>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</si>
  <si>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</si>
  <si>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</si>
  <si>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</si>
  <si>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</si>
  <si>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</si>
  <si>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</si>
  <si>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</si>
  <si>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</si>
  <si>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</si>
  <si>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</si>
  <si>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</si>
  <si>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</si>
  <si>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</si>
  <si>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</si>
  <si>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</si>
  <si>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</si>
  <si>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</si>
  <si>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</si>
  <si>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</si>
  <si>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</si>
  <si>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</si>
  <si>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</si>
  <si>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</si>
  <si>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</si>
  <si>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</si>
  <si>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</si>
  <si>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</si>
  <si>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</si>
  <si>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</si>
  <si>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</si>
  <si>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</si>
  <si>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</si>
  <si>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</si>
  <si>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</si>
  <si>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</si>
  <si>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</si>
  <si>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</si>
  <si>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</si>
  <si>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</si>
  <si>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</si>
  <si>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</si>
  <si>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</si>
  <si>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</si>
  <si>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</si>
  <si>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</si>
  <si>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</si>
  <si>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</si>
  <si>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</si>
  <si>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</si>
  <si>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</si>
  <si>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</si>
  <si>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</si>
  <si>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</si>
  <si>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</si>
  <si>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</si>
  <si>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</si>
  <si>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</si>
  <si>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</si>
  <si>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</si>
  <si>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</si>
  <si>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</si>
  <si>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</si>
  <si>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</si>
  <si>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</si>
  <si>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</si>
  <si>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</si>
  <si>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</si>
  <si>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</si>
  <si>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</si>
  <si>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</si>
  <si>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</si>
  <si>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</si>
  <si>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</si>
  <si>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</si>
  <si>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</si>
  <si>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</si>
  <si>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</si>
  <si>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</si>
  <si>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</si>
  <si>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</si>
  <si>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</si>
  <si>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</si>
  <si>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</si>
  <si>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</si>
  <si>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</si>
  <si>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</si>
  <si>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</si>
  <si>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</si>
  <si>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</si>
  <si>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</si>
  <si>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</si>
  <si>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</si>
  <si>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</si>
  <si>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</si>
  <si>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</si>
  <si>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</si>
  <si>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</si>
  <si>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</si>
  <si>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</si>
  <si>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</si>
  <si>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</si>
  <si>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</si>
  <si>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</si>
  <si>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</si>
  <si>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</si>
  <si>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</si>
  <si>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</si>
  <si>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</si>
  <si>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</si>
  <si>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</si>
  <si>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</si>
  <si>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</si>
  <si>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</si>
  <si>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</si>
  <si>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</si>
  <si>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</si>
  <si>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</si>
  <si>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</si>
  <si>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</si>
  <si>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</si>
  <si>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</si>
  <si>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</si>
  <si>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</si>
  <si>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</si>
  <si>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</si>
  <si>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</si>
  <si>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</si>
  <si>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</si>
  <si>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</si>
  <si>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</si>
  <si>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</si>
  <si>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</si>
  <si>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</si>
  <si>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</si>
  <si>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</si>
  <si>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</si>
  <si>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</si>
  <si>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</si>
  <si>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</si>
  <si>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</si>
  <si>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</si>
  <si>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</si>
  <si>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</si>
  <si>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</si>
  <si>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</si>
  <si>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</si>
  <si>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</si>
  <si>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</si>
  <si>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</si>
  <si>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</si>
  <si>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</si>
  <si>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</si>
  <si>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</si>
  <si>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</si>
  <si>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</si>
  <si>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</si>
  <si>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</si>
  <si>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</si>
  <si>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</si>
  <si>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</si>
  <si>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</si>
  <si>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</si>
  <si>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</si>
  <si>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</si>
  <si>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</si>
  <si>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</si>
  <si>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</si>
  <si>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</si>
  <si>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</si>
  <si>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</si>
  <si>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</si>
  <si>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</si>
  <si>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</si>
  <si>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</si>
  <si>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</si>
  <si>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</si>
  <si>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</si>
  <si>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</si>
  <si>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</si>
  <si>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</si>
  <si>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</si>
  <si>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</si>
  <si>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</si>
  <si>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</si>
  <si>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</si>
  <si>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</si>
  <si>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</si>
  <si>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</si>
  <si>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</si>
  <si>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</si>
  <si>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</si>
  <si>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</si>
  <si>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</si>
  <si>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</si>
  <si>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</si>
  <si>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</si>
  <si>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</si>
  <si>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</si>
  <si>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</si>
  <si>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</si>
  <si>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</si>
  <si>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</si>
  <si>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</si>
  <si>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</si>
  <si>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</si>
  <si>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</si>
  <si>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</si>
  <si>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</si>
  <si>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</si>
  <si>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</si>
  <si>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</si>
  <si>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</si>
  <si>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</si>
  <si>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</si>
  <si>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</si>
  <si>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</si>
  <si>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</si>
  <si>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</si>
  <si>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</si>
  <si>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</si>
  <si>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</si>
  <si>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</si>
  <si>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</si>
  <si>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</si>
  <si>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</si>
  <si>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</si>
  <si>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</si>
  <si>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</si>
  <si>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</si>
  <si>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</si>
  <si>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</si>
  <si>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</si>
  <si>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</si>
  <si>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</si>
  <si>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</si>
  <si>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</si>
  <si>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</si>
  <si>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</si>
  <si>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</si>
  <si>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</si>
  <si>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</si>
  <si>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</si>
  <si>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</si>
  <si>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</si>
  <si>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</si>
  <si>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</si>
  <si>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</si>
  <si>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</si>
  <si>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</si>
  <si>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</si>
  <si>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</si>
  <si>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</si>
  <si>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</si>
  <si>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</si>
  <si>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</si>
  <si>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</si>
  <si>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</si>
  <si>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</si>
  <si>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</si>
  <si>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</si>
  <si>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</si>
  <si>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</si>
  <si>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</si>
  <si>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</si>
  <si>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</si>
  <si>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</si>
  <si>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</si>
  <si>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</si>
  <si>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</si>
  <si>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</si>
  <si>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</si>
  <si>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</si>
  <si>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</si>
  <si>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</si>
  <si>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</si>
  <si>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</si>
  <si>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</si>
  <si>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</si>
  <si>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</si>
  <si>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</si>
  <si>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</si>
  <si>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</si>
  <si>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</si>
  <si>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</si>
  <si>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</si>
  <si>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</si>
  <si>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</si>
  <si>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</si>
  <si>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</si>
  <si>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</si>
  <si>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</si>
  <si>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</si>
  <si>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</si>
  <si>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</si>
  <si>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</si>
  <si>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</si>
  <si>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</si>
  <si>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</si>
  <si>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</si>
  <si>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</si>
  <si>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</si>
  <si>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</si>
  <si>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</si>
  <si>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</si>
  <si>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</si>
  <si>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</si>
  <si>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</si>
  <si>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</si>
  <si>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</si>
  <si>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</si>
  <si>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</si>
  <si>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</si>
  <si>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</si>
  <si>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</si>
  <si>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</si>
  <si>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</si>
  <si>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</si>
  <si>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</si>
  <si>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</si>
  <si>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</si>
  <si>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</si>
  <si>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</si>
  <si>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</si>
  <si>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</si>
  <si>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</si>
  <si>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</si>
  <si>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</si>
  <si>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</si>
  <si>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</si>
  <si>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</si>
  <si>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</si>
  <si>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</si>
  <si>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</si>
  <si>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</si>
  <si>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</si>
  <si>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</si>
  <si>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</si>
  <si>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</si>
  <si>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</si>
  <si>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</si>
  <si>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</si>
  <si>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</si>
  <si>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</si>
  <si>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</si>
  <si>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</si>
  <si>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</si>
  <si>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</si>
  <si>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</si>
  <si>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</si>
  <si>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</si>
  <si>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</si>
  <si>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</si>
  <si>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</si>
  <si>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</si>
  <si>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</si>
  <si>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</si>
  <si>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</si>
  <si>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</si>
  <si>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</si>
  <si>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</si>
  <si>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</si>
  <si>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</si>
  <si>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</si>
  <si>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</si>
  <si>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</si>
  <si>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</si>
  <si>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</si>
  <si>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</si>
  <si>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</si>
  <si>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</si>
  <si>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</si>
  <si>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</si>
  <si>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</si>
  <si>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</si>
  <si>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</si>
  <si>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</si>
  <si>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</si>
  <si>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</si>
  <si>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</si>
  <si>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</si>
  <si>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</si>
  <si>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</si>
  <si>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</si>
  <si>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</si>
  <si>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</si>
  <si>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</si>
  <si>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</si>
  <si>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</si>
  <si>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</si>
  <si>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</si>
  <si>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</si>
  <si>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</si>
  <si>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</si>
  <si>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</si>
  <si>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</si>
  <si>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</si>
  <si>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</si>
  <si>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</si>
  <si>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</si>
  <si>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</si>
  <si>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</si>
  <si>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</si>
  <si>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</si>
  <si>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</si>
  <si>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</si>
  <si>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</si>
  <si>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</si>
  <si>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</si>
  <si>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</si>
  <si>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</si>
  <si>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</si>
  <si>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</si>
  <si>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</si>
  <si>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</si>
  <si>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</si>
  <si>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</si>
  <si>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</si>
  <si>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</si>
  <si>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</si>
  <si>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</si>
  <si>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</si>
  <si>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</si>
  <si>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</si>
  <si>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</si>
  <si>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</si>
  <si>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</si>
  <si>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</si>
  <si>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</si>
  <si>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</si>
  <si>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</si>
  <si>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</si>
  <si>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</si>
  <si>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</si>
  <si>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</si>
  <si>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</si>
  <si>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</si>
  <si>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</si>
  <si>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</si>
  <si>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</si>
  <si>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</si>
  <si>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</si>
  <si>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</si>
  <si>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</si>
  <si>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</si>
  <si>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</si>
  <si>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</si>
  <si>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</si>
  <si>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</si>
  <si>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</si>
  <si>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</si>
  <si>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</si>
  <si>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</si>
  <si>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</si>
  <si>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</si>
  <si>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</si>
  <si>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</si>
  <si>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</si>
  <si>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</si>
  <si>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</si>
  <si>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</si>
  <si>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</si>
  <si>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</si>
  <si>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</si>
  <si>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</si>
  <si>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</si>
  <si>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</si>
  <si>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</si>
  <si>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</si>
  <si>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</si>
  <si>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</si>
  <si>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</si>
  <si>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</si>
  <si>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</si>
  <si>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</si>
  <si>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</si>
  <si>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</si>
  <si>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</si>
  <si>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</si>
  <si>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</si>
  <si>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</si>
  <si>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</si>
  <si>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</si>
  <si>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</si>
  <si>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</si>
  <si>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</si>
  <si>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</si>
  <si>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</si>
  <si>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</si>
  <si>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</si>
  <si>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</si>
  <si>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</si>
  <si>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</si>
  <si>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</si>
  <si>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</si>
  <si>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</si>
  <si>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</si>
  <si>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</si>
  <si>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</si>
  <si>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</si>
  <si>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</si>
  <si>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</si>
  <si>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</si>
  <si>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</si>
  <si>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</si>
  <si>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</si>
  <si>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</si>
  <si>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</si>
  <si>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</si>
  <si>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</si>
  <si>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</si>
  <si>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</si>
  <si>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</si>
  <si>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</si>
  <si>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</si>
  <si>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</si>
  <si>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</si>
  <si>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</si>
  <si>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</si>
  <si>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</si>
  <si>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</si>
  <si>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</si>
  <si>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</si>
  <si>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</si>
  <si>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</si>
  <si>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</si>
  <si>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</si>
  <si>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</si>
  <si>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</si>
  <si>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</si>
  <si>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</si>
  <si>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</si>
  <si>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</si>
  <si>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</si>
  <si>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</si>
  <si>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</si>
  <si>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</si>
  <si>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</si>
  <si>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</si>
  <si>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</si>
  <si>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</si>
  <si>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</si>
  <si>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</si>
  <si>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</si>
  <si>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</si>
  <si>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</si>
  <si>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</si>
  <si>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</si>
  <si>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</si>
  <si>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</si>
  <si>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</si>
  <si>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</si>
  <si>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</si>
  <si>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</si>
  <si>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</si>
  <si>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</si>
  <si>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</si>
  <si>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</si>
  <si>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</si>
  <si>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</si>
  <si>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</si>
  <si>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</si>
  <si>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</si>
  <si>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</si>
  <si>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</si>
  <si>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</si>
  <si>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</si>
  <si>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</si>
  <si>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</si>
  <si>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</si>
  <si>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</si>
  <si>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</si>
  <si>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</si>
  <si>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</si>
  <si>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</si>
  <si>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</si>
  <si>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</si>
  <si>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</si>
  <si>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</si>
  <si>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</si>
  <si>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</si>
  <si>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</si>
  <si>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</si>
  <si>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</si>
  <si>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</si>
  <si>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</si>
  <si>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</si>
  <si>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</si>
  <si>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</si>
  <si>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</si>
  <si>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</si>
  <si>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</si>
  <si>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</si>
  <si>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</si>
  <si>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</si>
  <si>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</si>
  <si>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</si>
  <si>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</si>
  <si>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</si>
  <si>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</si>
  <si>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</si>
  <si>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</si>
  <si>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</si>
  <si>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</si>
  <si>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</si>
  <si>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</si>
  <si>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</si>
  <si>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</si>
  <si>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</si>
  <si>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</si>
  <si>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</si>
  <si>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</si>
  <si>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</si>
  <si>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</si>
  <si>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</si>
  <si>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</si>
  <si>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</si>
  <si>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</si>
  <si>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</si>
  <si>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</si>
  <si>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</si>
  <si>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</si>
  <si>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</si>
  <si>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</si>
  <si>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</si>
  <si>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</si>
  <si>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</si>
  <si>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</si>
  <si>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</si>
  <si>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</si>
  <si>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</si>
  <si>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</si>
  <si>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</si>
  <si>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</si>
  <si>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</si>
  <si>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</si>
  <si>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</si>
  <si>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</si>
  <si>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</si>
  <si>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</si>
  <si>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</si>
  <si>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</si>
  <si>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</si>
  <si>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</si>
  <si>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</si>
  <si>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</si>
  <si>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</si>
  <si>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</si>
  <si>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</si>
  <si>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</si>
  <si>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</si>
  <si>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</si>
  <si>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</si>
  <si>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</si>
  <si>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</si>
  <si>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</si>
  <si>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</si>
  <si>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</si>
  <si>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</si>
  <si>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</si>
  <si>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</si>
  <si>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</si>
  <si>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</si>
  <si>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</si>
  <si>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</si>
  <si>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</si>
  <si>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</si>
  <si>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</si>
  <si>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</si>
  <si>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</si>
  <si>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</si>
  <si>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</si>
  <si>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</si>
  <si>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</si>
  <si>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</si>
  <si>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</si>
  <si>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</si>
  <si>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</si>
  <si>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</si>
  <si>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</si>
  <si>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</si>
  <si>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</si>
  <si>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</si>
  <si>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</si>
  <si>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</si>
  <si>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</si>
  <si>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</si>
  <si>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</si>
  <si>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</si>
  <si>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</si>
  <si>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</si>
  <si>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</si>
  <si>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</si>
  <si>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</si>
  <si>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</si>
  <si>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</si>
  <si>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</si>
  <si>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</si>
  <si>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</si>
  <si>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</si>
  <si>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</si>
  <si>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</si>
  <si>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</si>
  <si>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</si>
  <si>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</si>
  <si>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</si>
  <si>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</si>
  <si>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</si>
  <si>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</si>
  <si>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</si>
  <si>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</si>
  <si>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</si>
  <si>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</si>
  <si>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</si>
  <si>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</si>
  <si>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</si>
  <si>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</si>
  <si>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</si>
  <si>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</si>
  <si>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</si>
  <si>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</si>
  <si>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</si>
  <si>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</si>
  <si>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</si>
  <si>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</si>
  <si>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</si>
  <si>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</si>
  <si>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</si>
  <si>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</si>
  <si>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</si>
  <si>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</si>
  <si>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</si>
  <si>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</si>
  <si>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</si>
  <si>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</si>
  <si>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</si>
  <si>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</si>
  <si>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</si>
  <si>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</si>
  <si>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</si>
  <si>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</si>
  <si>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</si>
  <si>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</si>
  <si>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</si>
  <si>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</si>
  <si>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</si>
  <si>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</si>
  <si>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</si>
  <si>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</si>
  <si>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</si>
  <si>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</si>
  <si>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</si>
  <si>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</si>
  <si>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</si>
  <si>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</si>
  <si>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</si>
  <si>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</si>
  <si>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</si>
  <si>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</si>
  <si>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</si>
  <si>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</si>
  <si>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</si>
  <si>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</si>
  <si>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</si>
  <si>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</si>
  <si>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</si>
  <si>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</si>
  <si>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</si>
  <si>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</si>
  <si>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</si>
  <si>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</si>
  <si>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</si>
  <si>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</si>
  <si>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</si>
  <si>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</si>
  <si>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</si>
  <si>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</si>
  <si>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</si>
  <si>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</si>
  <si>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</si>
  <si>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</si>
  <si>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</si>
  <si>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</si>
  <si>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</si>
  <si>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</si>
  <si>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</si>
  <si>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</si>
  <si>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</si>
  <si>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</si>
  <si>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</si>
  <si>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</si>
  <si>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</si>
  <si>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</si>
  <si>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</si>
  <si>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</si>
  <si>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</si>
  <si>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</si>
  <si>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</si>
  <si>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</si>
  <si>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</si>
  <si>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</si>
  <si>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</si>
  <si>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</si>
  <si>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</si>
  <si>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</si>
  <si>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</si>
  <si>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</si>
  <si>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</si>
  <si>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</si>
  <si>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</si>
  <si>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</si>
  <si>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</si>
  <si>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</si>
  <si>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</si>
  <si>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</si>
  <si>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</si>
  <si>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</si>
  <si>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</si>
  <si>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</si>
  <si>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</si>
  <si>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</si>
  <si>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</si>
  <si>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</si>
  <si>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</si>
  <si>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</si>
  <si>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</si>
  <si>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</si>
  <si>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</si>
  <si>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</si>
  <si>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</si>
  <si>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</si>
  <si>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</si>
  <si>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</si>
  <si>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</si>
  <si>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</si>
  <si>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</si>
  <si>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</si>
  <si>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</si>
  <si>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</si>
  <si>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</si>
  <si>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</si>
  <si>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</si>
  <si>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</si>
  <si>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</si>
  <si>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</si>
  <si>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</si>
  <si>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</si>
  <si>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</si>
  <si>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</si>
  <si>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</si>
  <si>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</si>
  <si>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</si>
  <si>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</si>
  <si>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</si>
  <si>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</si>
  <si>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</si>
  <si>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</si>
  <si>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</si>
  <si>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</si>
  <si>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</si>
  <si>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</si>
  <si>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</si>
  <si>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</si>
  <si>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</si>
  <si>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</si>
  <si>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</si>
  <si>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</si>
  <si>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</si>
  <si>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</si>
  <si>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</si>
  <si>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</si>
  <si>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</si>
  <si>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</si>
  <si>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</si>
  <si>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</si>
  <si>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</si>
  <si>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</si>
  <si>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</si>
  <si>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</si>
  <si>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</si>
  <si>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</si>
  <si>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</si>
  <si>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</si>
  <si>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</si>
  <si>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</si>
  <si>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</si>
  <si>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</si>
  <si>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</si>
  <si>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</si>
  <si>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</si>
  <si>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</si>
  <si>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</si>
  <si>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</si>
  <si>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</si>
  <si>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</si>
  <si>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</si>
  <si>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</si>
  <si>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</si>
  <si>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</si>
  <si>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</si>
  <si>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</si>
  <si>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</si>
  <si>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</si>
  <si>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</si>
  <si>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</si>
  <si>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</si>
  <si>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</si>
  <si>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</si>
  <si>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</si>
  <si>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</si>
  <si>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</si>
  <si>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</si>
  <si>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</si>
  <si>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</si>
  <si>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</si>
  <si>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</si>
  <si>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</si>
  <si>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</si>
  <si>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</si>
  <si>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</si>
  <si>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</si>
  <si>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</si>
  <si>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</si>
  <si>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</si>
  <si>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</si>
  <si>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</si>
  <si>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</si>
  <si>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</si>
  <si>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</si>
  <si>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</si>
  <si>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</si>
  <si>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</si>
  <si>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</si>
  <si>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</si>
  <si>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</si>
  <si>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</si>
  <si>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</si>
  <si>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</si>
  <si>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</si>
  <si>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</si>
  <si>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</si>
  <si>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</si>
  <si>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</si>
  <si>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</si>
  <si>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</si>
  <si>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</si>
  <si>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</si>
  <si>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</si>
  <si>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</si>
  <si>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</si>
  <si>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</si>
  <si>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</si>
  <si>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</si>
  <si>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</si>
  <si>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</si>
  <si>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</si>
  <si>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</si>
  <si>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</si>
  <si>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</si>
  <si>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</si>
  <si>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</si>
  <si>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</si>
  <si>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</si>
  <si>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</si>
  <si>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</si>
  <si>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</si>
  <si>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</si>
  <si>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</si>
  <si>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</si>
  <si>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</si>
  <si>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</si>
  <si>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</si>
  <si>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</si>
  <si>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</si>
  <si>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</si>
  <si>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</si>
  <si>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</si>
  <si>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</si>
  <si>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</si>
  <si>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</si>
  <si>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</si>
  <si>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</si>
  <si>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</si>
  <si>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</si>
  <si>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</si>
  <si>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</si>
  <si>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</si>
  <si>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</si>
  <si>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</si>
  <si>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</si>
  <si>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</si>
  <si>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</si>
  <si>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</si>
  <si>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</si>
  <si>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</si>
  <si>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</si>
  <si>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</si>
  <si>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</si>
  <si>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</si>
  <si>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</si>
  <si>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</si>
  <si>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</si>
  <si>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</si>
  <si>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</si>
  <si>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</si>
  <si>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</si>
  <si>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</si>
  <si>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</si>
  <si>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</si>
  <si>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</si>
  <si>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</si>
  <si>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</si>
  <si>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</si>
  <si>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</si>
  <si>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</si>
  <si>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</si>
  <si>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</si>
  <si>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</si>
  <si>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</si>
  <si>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</si>
  <si>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</si>
  <si>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</si>
  <si>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</si>
  <si>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</si>
  <si>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</si>
  <si>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</si>
  <si>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</si>
  <si>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</si>
  <si>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</si>
  <si>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</si>
  <si>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</si>
  <si>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</si>
  <si>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</si>
  <si>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</si>
  <si>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</si>
  <si>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</si>
  <si>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</si>
  <si>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</si>
  <si>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</si>
  <si>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</si>
  <si>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</si>
  <si>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</si>
  <si>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</si>
  <si>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</si>
  <si>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</si>
  <si>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</si>
  <si>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</si>
  <si>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</si>
  <si>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</si>
  <si>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</si>
  <si>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</si>
  <si>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</si>
  <si>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</si>
  <si>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</si>
  <si>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</si>
  <si>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</si>
  <si>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</si>
  <si>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</si>
  <si>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</si>
  <si>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</si>
  <si>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</si>
  <si>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</si>
  <si>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</si>
  <si>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</si>
  <si>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</si>
  <si>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</si>
  <si>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</si>
  <si>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</si>
  <si>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</si>
  <si>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</si>
  <si>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</si>
  <si>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</si>
  <si>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</si>
  <si>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</si>
  <si>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</si>
  <si>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</si>
  <si>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</si>
  <si>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</si>
  <si>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</si>
  <si>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</si>
  <si>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</si>
  <si>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</si>
  <si>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</si>
  <si>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</si>
  <si>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</si>
  <si>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</si>
  <si>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</si>
  <si>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</si>
  <si>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</si>
  <si>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</si>
  <si>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</si>
  <si>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</si>
  <si>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</si>
  <si>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</si>
  <si>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</si>
  <si>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</si>
  <si>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</si>
  <si>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</si>
  <si>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</si>
  <si>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</si>
  <si>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</si>
  <si>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</si>
  <si>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</si>
  <si>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</si>
  <si>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</si>
  <si>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</si>
  <si>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</si>
  <si>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</si>
  <si>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</si>
  <si>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</si>
  <si>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</si>
  <si>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</si>
  <si>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</si>
  <si>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</si>
  <si>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</si>
  <si>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</si>
  <si>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</si>
  <si>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</si>
  <si>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</si>
  <si>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</si>
  <si>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</si>
  <si>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</si>
  <si>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</si>
  <si>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</si>
  <si>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</si>
  <si>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</si>
  <si>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</si>
  <si>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</si>
  <si>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</si>
  <si>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</si>
  <si>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</si>
  <si>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</si>
  <si>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</si>
  <si>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</si>
  <si>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</si>
  <si>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</si>
  <si>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</si>
  <si>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</si>
  <si>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</si>
  <si>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</si>
  <si>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</si>
  <si>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</si>
  <si>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</si>
  <si>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</si>
  <si>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</si>
  <si>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</si>
  <si>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</si>
  <si>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</si>
  <si>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</si>
  <si>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</si>
  <si>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</si>
  <si>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</si>
  <si>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</si>
  <si>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</si>
  <si>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</si>
  <si>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</si>
  <si>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</si>
  <si>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</si>
  <si>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</si>
  <si>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</si>
  <si>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</si>
  <si>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</si>
  <si>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</si>
  <si>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</si>
  <si>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</si>
  <si>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</si>
  <si>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</si>
  <si>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</si>
  <si>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</si>
  <si>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</si>
  <si>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</si>
  <si>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</si>
  <si>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</si>
  <si>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</si>
  <si>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</si>
  <si>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</si>
  <si>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</si>
  <si>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</si>
  <si>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</si>
  <si>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</si>
  <si>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</si>
  <si>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</si>
  <si>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</si>
  <si>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</si>
  <si>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</si>
  <si>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</si>
  <si>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</si>
  <si>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</si>
  <si>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</si>
  <si>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</si>
  <si>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</si>
  <si>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</si>
  <si>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</si>
  <si>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</si>
  <si>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</si>
  <si>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</si>
  <si>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</si>
  <si>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</si>
  <si>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</si>
  <si>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</si>
  <si>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</si>
  <si>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</si>
  <si>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</si>
  <si>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</si>
  <si>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</si>
  <si>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</si>
  <si>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</si>
  <si>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</si>
  <si>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</si>
  <si>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</si>
  <si>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</si>
  <si>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</si>
  <si>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</si>
  <si>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</si>
  <si>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</si>
  <si>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</si>
  <si>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</si>
  <si>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</si>
  <si>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</si>
  <si>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</si>
  <si>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</si>
  <si>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</si>
  <si>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</si>
  <si>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</si>
  <si>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</si>
  <si>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</si>
  <si>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</si>
  <si>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</si>
  <si>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</si>
  <si>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</si>
  <si>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</si>
  <si>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</si>
  <si>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</si>
  <si>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</si>
  <si>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</si>
  <si>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</si>
  <si>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</si>
  <si>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</si>
  <si>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</si>
  <si>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</si>
  <si>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</si>
  <si>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</si>
  <si>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</si>
  <si>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</si>
  <si>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</si>
  <si>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</si>
  <si>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</si>
  <si>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</si>
  <si>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</si>
  <si>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</si>
  <si>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</si>
  <si>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</si>
  <si>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</si>
  <si>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</si>
  <si>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</si>
  <si>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</si>
  <si>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</si>
  <si>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</si>
  <si>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</si>
  <si>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</si>
  <si>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</si>
  <si>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</si>
  <si>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</si>
  <si>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</si>
  <si>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</si>
  <si>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</si>
  <si>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</si>
  <si>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</si>
  <si>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</si>
  <si>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</si>
  <si>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</si>
  <si>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</si>
  <si>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</si>
  <si>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</si>
  <si>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</si>
  <si>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</si>
  <si>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</si>
  <si>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</si>
  <si>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</si>
  <si>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</si>
  <si>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</si>
  <si>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</si>
  <si>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</si>
  <si>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</si>
  <si>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</si>
  <si>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</si>
  <si>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</si>
  <si>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</si>
  <si>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</si>
  <si>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</si>
  <si>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</si>
  <si>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</si>
  <si>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</si>
  <si>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</si>
  <si>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</si>
  <si>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</si>
  <si>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</si>
  <si>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</si>
  <si>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</si>
  <si>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</si>
  <si>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</si>
  <si>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</si>
  <si>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</si>
  <si>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</si>
  <si>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</si>
  <si>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</si>
  <si>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</si>
  <si>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</si>
  <si>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</si>
  <si>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</si>
  <si>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</si>
  <si>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</si>
  <si>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</si>
  <si>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</si>
  <si>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</si>
  <si>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</si>
  <si>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</si>
  <si>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</si>
  <si>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</si>
  <si>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</si>
  <si>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</si>
  <si>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</si>
  <si>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</si>
  <si>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</si>
  <si>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</si>
  <si>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</si>
  <si>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</si>
  <si>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</si>
  <si>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</si>
  <si>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</si>
  <si>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</si>
  <si>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</si>
  <si>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</si>
  <si>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</si>
  <si>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</si>
  <si>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</si>
  <si>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</si>
  <si>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</si>
  <si>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</si>
  <si>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</si>
  <si>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</si>
  <si>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</si>
  <si>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</si>
  <si>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</si>
  <si>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</si>
  <si>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</si>
  <si>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</si>
  <si>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</si>
  <si>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</si>
  <si>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</si>
  <si>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</si>
  <si>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</si>
  <si>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</si>
  <si>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</si>
  <si>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</si>
  <si>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</si>
  <si>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</si>
  <si>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</si>
  <si>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</si>
  <si>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</si>
  <si>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</si>
  <si>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</si>
  <si>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</si>
  <si>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</si>
  <si>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</si>
  <si>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</si>
  <si>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</si>
  <si>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</si>
  <si>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</si>
  <si>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</si>
  <si>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</si>
  <si>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</si>
  <si>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</si>
  <si>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</si>
  <si>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</si>
  <si>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</si>
  <si>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</si>
  <si>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</si>
  <si>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</si>
  <si>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</si>
  <si>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</si>
  <si>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</si>
  <si>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</si>
  <si>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</si>
  <si>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</si>
  <si>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</si>
  <si>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</si>
  <si>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</si>
  <si>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</si>
  <si>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</si>
  <si>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</si>
  <si>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</si>
  <si>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</si>
  <si>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</si>
  <si>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</si>
  <si>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</si>
  <si>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</si>
  <si>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</si>
  <si>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</si>
  <si>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</si>
  <si>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</si>
  <si>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</si>
  <si>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</si>
  <si>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</si>
  <si>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</si>
  <si>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</si>
  <si>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</si>
  <si>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</si>
  <si>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</si>
  <si>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</si>
  <si>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</si>
  <si>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</si>
  <si>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</si>
  <si>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</si>
  <si>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</si>
  <si>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</si>
  <si>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</si>
  <si>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</si>
  <si>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</si>
  <si>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</si>
  <si>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</si>
  <si>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</si>
  <si>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</si>
  <si>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</si>
  <si>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</si>
  <si>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</si>
  <si>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</si>
  <si>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</si>
  <si>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</si>
  <si>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</si>
  <si>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</si>
  <si>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</si>
  <si>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</si>
  <si>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</si>
  <si>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</si>
  <si>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</si>
  <si>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</si>
  <si>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</si>
  <si>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</si>
  <si>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</si>
  <si>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</si>
  <si>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</si>
  <si>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</si>
  <si>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</si>
  <si>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</si>
  <si>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</si>
  <si>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</si>
  <si>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</si>
  <si>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</si>
  <si>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</si>
  <si>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</si>
  <si>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</si>
  <si>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</si>
  <si>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</si>
  <si>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</si>
  <si>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</si>
  <si>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</si>
  <si>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</si>
  <si>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</si>
  <si>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</si>
  <si>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</si>
  <si>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</si>
  <si>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</si>
  <si>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</si>
  <si>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</si>
  <si>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</si>
  <si>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</si>
  <si>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</si>
  <si>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</si>
  <si>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</si>
  <si>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</si>
  <si>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</si>
  <si>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</si>
  <si>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</si>
  <si>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</si>
  <si>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</si>
  <si>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</si>
  <si>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</si>
  <si>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</si>
  <si>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</si>
  <si>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</si>
  <si>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</si>
  <si>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</si>
  <si>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</si>
  <si>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</si>
  <si>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</si>
  <si>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</si>
  <si>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</si>
  <si>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</si>
  <si>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</si>
  <si>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</si>
  <si>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</si>
  <si>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</si>
  <si>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</si>
  <si>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</si>
  <si>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</si>
  <si>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</si>
  <si>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</si>
  <si>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</si>
  <si>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</si>
  <si>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</si>
  <si>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</si>
  <si>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</si>
  <si>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</si>
  <si>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</si>
  <si>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</si>
  <si>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</si>
  <si>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</si>
  <si>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</si>
  <si>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</si>
  <si>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</si>
  <si>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</si>
  <si>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</si>
  <si>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</si>
  <si>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</si>
  <si>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</si>
  <si>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</si>
  <si>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</si>
  <si>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</si>
  <si>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</si>
  <si>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</si>
  <si>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</si>
  <si>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</si>
  <si>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</si>
  <si>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</si>
  <si>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</si>
  <si>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</si>
  <si>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</si>
  <si>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</si>
  <si>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</si>
  <si>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</si>
  <si>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</si>
  <si>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</si>
  <si>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</si>
  <si>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</si>
  <si>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</si>
  <si>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</si>
  <si>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</si>
  <si>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</si>
  <si>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</si>
  <si>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</si>
  <si>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</si>
  <si>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</si>
  <si>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</si>
  <si>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</si>
  <si>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</si>
  <si>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</si>
  <si>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</si>
  <si>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</si>
  <si>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</si>
  <si>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</si>
  <si>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</si>
  <si>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</si>
  <si>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</si>
  <si>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</si>
  <si>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</si>
  <si>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</si>
  <si>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</si>
  <si>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</si>
  <si>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</si>
  <si>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</si>
  <si>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</si>
  <si>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</si>
  <si>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</si>
  <si>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</si>
  <si>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</si>
  <si>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</si>
  <si>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</si>
  <si>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</si>
  <si>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</si>
  <si>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</si>
  <si>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</si>
  <si>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</si>
  <si>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</si>
  <si>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</si>
  <si>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</si>
  <si>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</si>
  <si>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</si>
  <si>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</si>
  <si>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</si>
  <si>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</si>
  <si>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</si>
  <si>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</si>
  <si>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</si>
  <si>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</si>
  <si>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</si>
  <si>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</si>
  <si>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</si>
  <si>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</si>
  <si>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</si>
  <si>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</si>
  <si>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</si>
  <si>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</si>
  <si>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</si>
  <si>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</si>
  <si>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</si>
  <si>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</si>
  <si>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</si>
  <si>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</si>
  <si>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</si>
  <si>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</si>
  <si>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</si>
  <si>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</si>
  <si>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</si>
  <si>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</si>
  <si>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</si>
  <si>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</si>
  <si>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</si>
  <si>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</si>
  <si>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</si>
  <si>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</si>
  <si>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</si>
  <si>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</si>
  <si>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</si>
  <si>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</si>
  <si>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</si>
  <si>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</si>
  <si>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</si>
  <si>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</si>
  <si>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</si>
  <si>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</si>
  <si>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</si>
  <si>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</si>
  <si>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</si>
  <si>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</si>
  <si>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</si>
  <si>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</si>
  <si>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</si>
  <si>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</si>
  <si>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</si>
  <si>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</si>
  <si>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</si>
  <si>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</si>
  <si>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</si>
  <si>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</si>
  <si>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</si>
  <si>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</si>
  <si>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</si>
  <si>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</si>
  <si>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</si>
  <si>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</si>
  <si>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</si>
  <si>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</si>
  <si>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</si>
  <si>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</si>
  <si>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</si>
  <si>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</si>
  <si>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</si>
  <si>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</si>
  <si>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</si>
  <si>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</si>
  <si>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</si>
  <si>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</si>
  <si>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</si>
  <si>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</si>
  <si>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</si>
  <si>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</si>
  <si>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</si>
  <si>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</si>
  <si>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</si>
  <si>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</si>
  <si>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</si>
  <si>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</si>
  <si>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</si>
  <si>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</si>
  <si>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</si>
  <si>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</si>
  <si>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</si>
  <si>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</si>
  <si>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</si>
  <si>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</si>
  <si>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</si>
  <si>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</si>
  <si>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</si>
  <si>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</si>
  <si>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</si>
  <si>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</si>
  <si>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</si>
  <si>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</si>
  <si>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</si>
  <si>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</si>
  <si>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</si>
  <si>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</si>
  <si>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</si>
  <si>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</si>
  <si>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</si>
  <si>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</si>
  <si>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</si>
  <si>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</si>
  <si>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</si>
  <si>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</si>
  <si>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</si>
  <si>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</si>
  <si>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</si>
  <si>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</si>
  <si>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</si>
  <si>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</si>
  <si>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</si>
  <si>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</si>
  <si>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</si>
  <si>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</si>
  <si>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</si>
  <si>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</si>
  <si>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</si>
  <si>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</si>
  <si>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</si>
  <si>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</si>
  <si>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</si>
  <si>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</si>
  <si>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</si>
  <si>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</si>
  <si>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</si>
  <si>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</si>
  <si>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</si>
  <si>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</si>
  <si>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</si>
  <si>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</si>
  <si>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</si>
  <si>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</si>
  <si>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</si>
  <si>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</si>
  <si>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</si>
  <si>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</si>
  <si>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</si>
  <si>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</si>
  <si>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</si>
  <si>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</si>
  <si>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</si>
  <si>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</si>
  <si>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</si>
  <si>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</si>
  <si>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</si>
  <si>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</si>
  <si>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</si>
  <si>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</si>
  <si>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</si>
  <si>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</si>
  <si>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</si>
  <si>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</si>
  <si>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</si>
  <si>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</si>
  <si>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</si>
  <si>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</si>
  <si>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</si>
  <si>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</si>
  <si>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</si>
  <si>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</si>
  <si>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</si>
  <si>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</si>
  <si>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</si>
  <si>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</si>
  <si>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</si>
  <si>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</si>
  <si>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</si>
  <si>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</si>
  <si>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</si>
  <si>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</si>
  <si>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</si>
  <si>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</si>
  <si>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</si>
  <si>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</si>
  <si>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</si>
  <si>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</si>
  <si>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</si>
  <si>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</si>
  <si>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</si>
  <si>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</si>
  <si>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</si>
  <si>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</si>
  <si>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</si>
  <si>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</si>
  <si>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</si>
  <si>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</si>
  <si>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</si>
  <si>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</si>
  <si>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</si>
  <si>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</si>
  <si>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</si>
  <si>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</si>
  <si>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</si>
  <si>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</si>
  <si>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</si>
  <si>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</si>
  <si>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</si>
  <si>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</si>
  <si>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</si>
  <si>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</si>
  <si>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</si>
  <si>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</si>
  <si>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</si>
  <si>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</si>
  <si>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</si>
  <si>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</si>
  <si>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</si>
  <si>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</si>
  <si>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</si>
  <si>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</si>
  <si>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</si>
  <si>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</si>
  <si>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</si>
  <si>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</si>
  <si>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</si>
  <si>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</si>
  <si>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</si>
  <si>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</si>
  <si>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</si>
  <si>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</si>
  <si>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</si>
  <si>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</si>
  <si>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</si>
  <si>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</si>
  <si>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</si>
  <si>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</si>
  <si>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</si>
  <si>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</si>
  <si>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</si>
  <si>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</si>
  <si>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</si>
  <si>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</si>
  <si>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</si>
  <si>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</si>
  <si>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</si>
  <si>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</si>
  <si>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</si>
  <si>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</si>
  <si>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</si>
  <si>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</si>
  <si>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</si>
  <si>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</si>
  <si>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</si>
  <si>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</si>
  <si>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</si>
  <si>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</si>
  <si>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</si>
  <si>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</si>
  <si>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</si>
  <si>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</si>
  <si>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</si>
  <si>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</si>
  <si>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</si>
  <si>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</si>
  <si>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</si>
  <si>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</si>
  <si>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</si>
  <si>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</si>
  <si>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</si>
  <si>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</si>
  <si>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</si>
  <si>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</si>
  <si>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</si>
  <si>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</si>
  <si>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</si>
  <si>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</si>
  <si>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</si>
  <si>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</si>
  <si>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</si>
  <si>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</si>
  <si>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</si>
  <si>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</si>
  <si>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</si>
  <si>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</si>
  <si>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</si>
  <si>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</si>
  <si>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</si>
  <si>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</si>
  <si>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</si>
  <si>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</si>
  <si>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</si>
  <si>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</si>
  <si>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</si>
  <si>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</si>
  <si>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</si>
  <si>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</si>
  <si>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</si>
  <si>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</si>
  <si>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</si>
  <si>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</si>
  <si>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</si>
  <si>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</si>
  <si>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</si>
  <si>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</si>
  <si>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</si>
  <si>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</si>
  <si>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</si>
  <si>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</si>
  <si>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</si>
  <si>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</si>
  <si>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</si>
  <si>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</si>
  <si>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</si>
  <si>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</si>
  <si>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</si>
  <si>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</si>
  <si>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</si>
  <si>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</si>
  <si>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</si>
  <si>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</si>
  <si>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</si>
  <si>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</si>
  <si>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</si>
  <si>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</si>
  <si>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</si>
  <si>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</si>
  <si>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</si>
  <si>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</si>
  <si>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</si>
  <si>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</si>
  <si>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</si>
  <si>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</si>
  <si>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</si>
  <si>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</si>
  <si>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</si>
  <si>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</si>
  <si>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</si>
  <si>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</si>
  <si>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</si>
  <si>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</si>
  <si>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</si>
  <si>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</si>
  <si>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</si>
  <si>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</si>
  <si>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</si>
  <si>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</si>
  <si>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</si>
  <si>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</si>
  <si>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</si>
  <si>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</si>
  <si>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</si>
  <si>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</si>
  <si>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</si>
  <si>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</si>
  <si>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</si>
  <si>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</si>
  <si>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</si>
  <si>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</si>
  <si>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</si>
  <si>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</si>
  <si>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</si>
  <si>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</si>
  <si>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</si>
  <si>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</si>
  <si>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</si>
  <si>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</si>
  <si>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</si>
  <si>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</si>
  <si>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</si>
  <si>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</si>
  <si>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</si>
  <si>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</si>
  <si>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</si>
  <si>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</si>
  <si>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</si>
  <si>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</si>
  <si>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</si>
  <si>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</si>
  <si>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</si>
  <si>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</si>
  <si>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</si>
  <si>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</si>
  <si>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</si>
  <si>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</si>
  <si>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</si>
  <si>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</si>
  <si>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</si>
  <si>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</si>
  <si>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</si>
  <si>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</si>
  <si>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</si>
  <si>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</si>
  <si>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</si>
  <si>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</si>
  <si>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</si>
  <si>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</si>
  <si>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</si>
  <si>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</si>
  <si>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</si>
  <si>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</si>
  <si>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</si>
  <si>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</si>
  <si>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</si>
  <si>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</si>
  <si>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</si>
  <si>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</si>
  <si>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</si>
  <si>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</si>
  <si>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</si>
  <si>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</si>
  <si>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</si>
  <si>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</si>
  <si>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</si>
  <si>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</si>
  <si>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</si>
  <si>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</si>
  <si>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</si>
  <si>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</si>
  <si>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</si>
  <si>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</si>
  <si>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</si>
  <si>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</si>
  <si>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</si>
  <si>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</si>
  <si>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</si>
  <si>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</si>
  <si>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</si>
  <si>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</si>
  <si>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</si>
  <si>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</si>
  <si>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</si>
  <si>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</si>
  <si>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</si>
  <si>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</si>
  <si>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</si>
  <si>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</si>
  <si>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</si>
  <si>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</si>
  <si>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</si>
  <si>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</si>
  <si>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</si>
  <si>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</si>
  <si>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</si>
  <si>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</si>
  <si>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</si>
  <si>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</si>
  <si>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</si>
  <si>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</si>
  <si>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</si>
  <si>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</si>
  <si>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</si>
  <si>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</si>
  <si>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</si>
  <si>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</si>
  <si>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</si>
  <si>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</si>
  <si>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</si>
  <si>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</si>
  <si>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</si>
  <si>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</si>
  <si>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</si>
  <si>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</si>
  <si>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</si>
  <si>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</si>
  <si>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</si>
  <si>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</si>
  <si>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</si>
  <si>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</si>
  <si>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</si>
  <si>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</si>
  <si>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</si>
  <si>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</si>
  <si>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</si>
  <si>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</si>
  <si>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</si>
  <si>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</si>
  <si>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</si>
  <si>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</si>
  <si>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</si>
  <si>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</si>
  <si>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</si>
  <si>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</si>
  <si>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</si>
  <si>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</si>
  <si>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</si>
  <si>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</si>
  <si>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</si>
  <si>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</si>
  <si>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</si>
  <si>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</si>
  <si>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</si>
  <si>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</si>
  <si>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</si>
  <si>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</si>
  <si>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</si>
  <si>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</si>
  <si>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</si>
  <si>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</si>
  <si>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</si>
  <si>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</si>
  <si>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</si>
  <si>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</si>
  <si>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</si>
  <si>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</si>
  <si>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</si>
  <si>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</si>
  <si>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</si>
  <si>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</si>
  <si>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</si>
  <si>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</si>
  <si>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</si>
  <si>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</si>
  <si>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</si>
  <si>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</si>
  <si>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</si>
  <si>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</si>
  <si>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</si>
  <si>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</si>
  <si>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</si>
  <si>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</si>
  <si>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</si>
  <si>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</si>
  <si>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</si>
  <si>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</si>
  <si>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</si>
  <si>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</si>
  <si>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</si>
  <si>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</si>
  <si>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</si>
  <si>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</si>
  <si>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</si>
  <si>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</si>
  <si>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</si>
  <si>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</si>
  <si>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</si>
  <si>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</si>
  <si>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</si>
  <si>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</si>
  <si>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</si>
  <si>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</si>
  <si>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</si>
  <si>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</si>
  <si>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</si>
  <si>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</si>
  <si>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</si>
  <si>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</si>
  <si>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</si>
  <si>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</si>
  <si>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</si>
  <si>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</si>
  <si>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</si>
  <si>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</si>
  <si>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</si>
  <si>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</si>
  <si>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</si>
  <si>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</si>
  <si>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</si>
  <si>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</si>
  <si>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</si>
  <si>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</si>
  <si>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</si>
  <si>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</si>
  <si>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</si>
  <si>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</si>
  <si>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</si>
  <si>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</si>
  <si>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</si>
  <si>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</si>
  <si>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</si>
  <si>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</si>
  <si>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</si>
  <si>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</si>
  <si>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</si>
  <si>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</si>
  <si>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</si>
  <si>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</si>
  <si>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</si>
  <si>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</si>
  <si>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</si>
  <si>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</si>
  <si>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</si>
  <si>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</si>
  <si>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</si>
  <si>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</si>
  <si>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</si>
  <si>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</si>
  <si>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</si>
  <si>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</si>
  <si>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</si>
  <si>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</si>
  <si>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</si>
  <si>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</si>
  <si>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</si>
  <si>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</si>
  <si>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</si>
  <si>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</si>
  <si>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</si>
  <si>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</si>
  <si>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</si>
  <si>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</si>
  <si>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</si>
  <si>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</si>
  <si>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</si>
  <si>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</si>
  <si>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</si>
  <si>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</si>
  <si>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</si>
  <si>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</si>
  <si>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</si>
  <si>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</si>
  <si>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</si>
  <si>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</si>
  <si>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</si>
  <si>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</si>
  <si>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</si>
  <si>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</si>
  <si>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</si>
  <si>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</si>
  <si>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</si>
  <si>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</si>
  <si>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</si>
  <si>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</si>
  <si>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</si>
  <si>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</si>
  <si>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</si>
  <si>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</si>
  <si>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</si>
  <si>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</si>
  <si>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</si>
  <si>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</si>
  <si>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</si>
  <si>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</si>
  <si>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</si>
  <si>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</si>
  <si>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</si>
  <si>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</si>
  <si>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</si>
  <si>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</si>
  <si>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</si>
  <si>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</si>
  <si>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</si>
  <si>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</si>
  <si>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</si>
  <si>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</si>
  <si>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</si>
  <si>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</si>
  <si>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</si>
  <si>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</si>
  <si>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</si>
  <si>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</si>
  <si>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</si>
  <si>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</si>
  <si>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</si>
  <si>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</si>
  <si>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</si>
  <si>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</si>
  <si>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</si>
  <si>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</si>
  <si>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</si>
  <si>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</si>
  <si>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</si>
  <si>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</si>
  <si>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</si>
  <si>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</si>
  <si>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</si>
  <si>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</si>
  <si>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</si>
  <si>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</si>
  <si>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</si>
  <si>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</si>
  <si>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</si>
  <si>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</si>
  <si>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</si>
  <si>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</si>
  <si>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</si>
  <si>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</si>
  <si>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</si>
  <si>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</si>
  <si>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</si>
  <si>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</si>
  <si>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</si>
  <si>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</si>
  <si>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</si>
  <si>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</si>
  <si>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</si>
  <si>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</si>
  <si>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</si>
  <si>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</si>
  <si>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</si>
  <si>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</si>
  <si>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</si>
  <si>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</si>
  <si>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</si>
  <si>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</si>
  <si>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</si>
  <si>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</si>
  <si>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</si>
  <si>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</si>
  <si>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</si>
  <si>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</si>
  <si>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</si>
  <si>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</si>
  <si>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</si>
  <si>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</si>
  <si>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</si>
  <si>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</si>
  <si>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</si>
  <si>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</si>
  <si>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</si>
  <si>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</si>
  <si>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</si>
  <si>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</si>
  <si>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</si>
  <si>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</si>
  <si>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</si>
  <si>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</si>
  <si>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</si>
  <si>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</si>
  <si>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</si>
  <si>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</si>
  <si>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</si>
  <si>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</si>
  <si>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</si>
  <si>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</si>
  <si>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</si>
  <si>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</si>
  <si>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</si>
  <si>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</si>
  <si>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</si>
  <si>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</si>
  <si>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</si>
  <si>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</si>
  <si>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</si>
  <si>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</si>
  <si>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</si>
  <si>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</si>
  <si>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</si>
  <si>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</si>
  <si>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</si>
  <si>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</si>
  <si>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</si>
  <si>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</si>
  <si>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</si>
  <si>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</si>
  <si>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</si>
  <si>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</si>
  <si>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</si>
  <si>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</si>
  <si>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</si>
  <si>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</si>
  <si>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</si>
  <si>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</si>
  <si>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</si>
  <si>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</si>
  <si>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</si>
  <si>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</si>
  <si>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</si>
  <si>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</si>
  <si>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</si>
  <si>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</si>
  <si>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</si>
  <si>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</si>
  <si>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</si>
  <si>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</si>
  <si>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</si>
  <si>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</si>
  <si>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</si>
  <si>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</si>
  <si>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</si>
  <si>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</si>
  <si>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</si>
  <si>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</si>
  <si>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</si>
  <si>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</si>
  <si>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</si>
  <si>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</si>
  <si>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</si>
  <si>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</si>
  <si>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</si>
  <si>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</si>
  <si>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</si>
  <si>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</si>
  <si>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</si>
  <si>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</si>
  <si>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</si>
  <si>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</si>
  <si>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</si>
  <si>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</si>
  <si>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</si>
  <si>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</si>
  <si>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</si>
  <si>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</si>
  <si>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</si>
  <si>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</si>
  <si>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</si>
  <si>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</si>
  <si>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</si>
  <si>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</si>
  <si>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</si>
  <si>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</si>
  <si>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</si>
  <si>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</si>
  <si>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</si>
  <si>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</si>
  <si>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</si>
  <si>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</si>
  <si>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</si>
  <si>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</si>
  <si>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</si>
  <si>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</si>
  <si>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</si>
  <si>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</si>
  <si>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</si>
  <si>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</si>
  <si>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</si>
  <si>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</si>
  <si>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</si>
  <si>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</si>
  <si>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</si>
  <si>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</si>
  <si>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</si>
  <si>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</si>
  <si>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</si>
  <si>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</si>
  <si>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</si>
  <si>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</si>
  <si>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</si>
  <si>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職名</t>
    <rPh sb="0" eb="2">
      <t>ショクメイ</t>
    </rPh>
    <phoneticPr fontId="4"/>
  </si>
  <si>
    <t>氏名</t>
    <rPh sb="0" eb="2">
      <t>シメイ</t>
    </rPh>
    <phoneticPr fontId="4"/>
  </si>
  <si>
    <t>印</t>
    <rPh sb="0" eb="1">
      <t>イン</t>
    </rPh>
    <phoneticPr fontId="4"/>
  </si>
  <si>
    <t>可能なら電話番号に加えて
メールアドレスもご記入ください</t>
    <rPh sb="0" eb="2">
      <t>カノウ</t>
    </rPh>
    <rPh sb="4" eb="8">
      <t>デンワバンゴウ</t>
    </rPh>
    <rPh sb="9" eb="10">
      <t>クワ</t>
    </rPh>
    <rPh sb="22" eb="24">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</si>
</sst>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49" fontId="15" fillId="2" borderId="63" xfId="12" applyNumberFormat="1" applyFont="1" applyFill="1" applyBorder="1" applyAlignment="1" applyProtection="1">
      <alignment horizontal="center" vertical="center" wrapText="1"/>
      <protection locked="0"/>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62" t="s">
        <v>746</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4"/>
    </row>
    <row r="5" spans="2:80" ht="16.7" customHeight="1">
      <c r="B5" s="546" t="s">
        <v>747</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8"/>
    </row>
    <row r="6" spans="2:80" ht="16.7" customHeight="1">
      <c r="B6" s="546"/>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494" t="s">
        <v>748</v>
      </c>
      <c r="E8" s="492"/>
      <c r="F8" s="492"/>
      <c r="G8" s="492"/>
      <c r="H8" s="492"/>
      <c r="I8" s="492"/>
      <c r="J8" s="492"/>
      <c r="K8" s="492"/>
      <c r="L8" s="492"/>
      <c r="M8" s="492"/>
      <c r="N8" s="492"/>
      <c r="O8" s="430" t="s">
        <v>749</v>
      </c>
      <c r="P8" s="430"/>
      <c r="Q8" s="430"/>
      <c r="R8" s="430" t="s">
        <v>749</v>
      </c>
      <c r="S8" s="430"/>
      <c r="T8" s="430"/>
      <c r="U8" s="430" t="s">
        <v>750</v>
      </c>
      <c r="V8" s="430"/>
      <c r="W8" s="430"/>
      <c r="X8" s="430" t="s">
        <v>750</v>
      </c>
      <c r="Y8" s="430"/>
      <c r="Z8" s="430"/>
      <c r="AA8" s="430" t="s">
        <v>750</v>
      </c>
      <c r="AB8" s="430"/>
      <c r="AC8" s="430"/>
      <c r="AD8" s="430" t="s">
        <v>750</v>
      </c>
      <c r="AE8" s="430"/>
      <c r="AF8" s="431"/>
      <c r="BC8" s="469" t="s">
        <v>1030</v>
      </c>
      <c r="BD8" s="430"/>
      <c r="BE8" s="430"/>
      <c r="BF8" s="430"/>
      <c r="BG8" s="430"/>
      <c r="BH8" s="430" t="s">
        <v>4816</v>
      </c>
      <c r="BI8" s="430"/>
      <c r="BJ8" s="430"/>
      <c r="BK8" s="430" t="s">
        <v>4816</v>
      </c>
      <c r="BL8" s="430"/>
      <c r="BM8" s="430"/>
      <c r="BN8" s="430" t="s">
        <v>18</v>
      </c>
      <c r="BO8" s="430"/>
      <c r="BP8" s="430"/>
      <c r="BQ8" s="430" t="s">
        <v>4816</v>
      </c>
      <c r="BR8" s="430"/>
      <c r="BS8" s="430"/>
      <c r="BT8" s="430" t="s">
        <v>4816</v>
      </c>
      <c r="BU8" s="430"/>
      <c r="BV8" s="430"/>
      <c r="BW8" s="430" t="s">
        <v>751</v>
      </c>
      <c r="BX8" s="430"/>
      <c r="BY8" s="430"/>
      <c r="BZ8" s="431"/>
      <c r="CB8" s="173"/>
    </row>
    <row r="9" spans="2:80" ht="18.75" customHeight="1" thickBot="1">
      <c r="B9" s="174"/>
      <c r="D9" s="560" t="s">
        <v>752</v>
      </c>
      <c r="E9" s="561"/>
      <c r="F9" s="561"/>
      <c r="G9" s="561"/>
      <c r="H9" s="561"/>
      <c r="I9" s="561"/>
      <c r="J9" s="561"/>
      <c r="K9" s="561"/>
      <c r="L9" s="561"/>
      <c r="M9" s="561"/>
      <c r="N9" s="561"/>
      <c r="O9" s="436" t="s">
        <v>750</v>
      </c>
      <c r="P9" s="436"/>
      <c r="Q9" s="436"/>
      <c r="R9" s="436" t="s">
        <v>750</v>
      </c>
      <c r="S9" s="436"/>
      <c r="T9" s="436"/>
      <c r="U9" s="436" t="s">
        <v>750</v>
      </c>
      <c r="V9" s="436"/>
      <c r="W9" s="436"/>
      <c r="X9" s="436" t="s">
        <v>750</v>
      </c>
      <c r="Y9" s="436"/>
      <c r="Z9" s="436"/>
      <c r="AA9" s="436" t="s">
        <v>750</v>
      </c>
      <c r="AB9" s="436"/>
      <c r="AC9" s="436"/>
      <c r="AD9" s="436" t="s">
        <v>750</v>
      </c>
      <c r="AE9" s="436"/>
      <c r="AF9" s="558"/>
      <c r="CB9" s="173"/>
    </row>
    <row r="10" spans="2:80" ht="18.75" customHeight="1">
      <c r="B10" s="174"/>
      <c r="D10" s="559"/>
      <c r="E10" s="559"/>
      <c r="F10" s="559"/>
      <c r="G10" s="559"/>
      <c r="H10" s="559"/>
      <c r="I10" s="559"/>
      <c r="J10" s="559"/>
      <c r="K10" s="559"/>
      <c r="L10" s="559"/>
      <c r="M10" s="559"/>
      <c r="N10" s="559"/>
      <c r="O10" s="454"/>
      <c r="P10" s="454"/>
      <c r="Q10" s="454"/>
      <c r="R10" s="454"/>
      <c r="S10" s="454"/>
      <c r="T10" s="454"/>
      <c r="U10" s="454"/>
      <c r="V10" s="454"/>
      <c r="W10" s="454"/>
      <c r="X10" s="454"/>
      <c r="Y10" s="454"/>
      <c r="Z10" s="454"/>
      <c r="AA10" s="454"/>
      <c r="AB10" s="454"/>
      <c r="AC10" s="454"/>
      <c r="AD10" s="454"/>
      <c r="AE10" s="454"/>
      <c r="AF10" s="454"/>
      <c r="AL10" s="529" t="s">
        <v>753</v>
      </c>
      <c r="AM10" s="530"/>
      <c r="AN10" s="535" t="s">
        <v>754</v>
      </c>
      <c r="AO10" s="536"/>
      <c r="AP10" s="536"/>
      <c r="AQ10" s="536"/>
      <c r="AR10" s="536"/>
      <c r="AS10" s="536"/>
      <c r="AT10" s="536"/>
      <c r="AU10" s="536"/>
      <c r="AV10" s="537"/>
      <c r="AW10" s="447">
        <v>1</v>
      </c>
      <c r="AX10" s="447"/>
      <c r="AY10" s="447"/>
      <c r="AZ10" s="447">
        <v>3</v>
      </c>
      <c r="BA10" s="447"/>
      <c r="BB10" s="447"/>
      <c r="BC10" s="447">
        <v>2</v>
      </c>
      <c r="BD10" s="447"/>
      <c r="BE10" s="447"/>
      <c r="BF10" s="447">
        <v>0</v>
      </c>
      <c r="BG10" s="447"/>
      <c r="BH10" s="447"/>
      <c r="BI10" s="447">
        <v>4</v>
      </c>
      <c r="BJ10" s="447"/>
      <c r="BK10" s="447"/>
      <c r="BL10" s="447">
        <v>0</v>
      </c>
      <c r="BM10" s="447"/>
      <c r="BN10" s="447"/>
      <c r="BO10" s="447">
        <v>0</v>
      </c>
      <c r="BP10" s="447"/>
      <c r="BQ10" s="447"/>
      <c r="BR10" s="447">
        <v>0</v>
      </c>
      <c r="BS10" s="447"/>
      <c r="BT10" s="447"/>
      <c r="BU10" s="447">
        <v>0</v>
      </c>
      <c r="BV10" s="447"/>
      <c r="BW10" s="447"/>
      <c r="BX10" s="447">
        <v>0</v>
      </c>
      <c r="BY10" s="447"/>
      <c r="BZ10" s="448"/>
      <c r="CB10" s="173"/>
    </row>
    <row r="11" spans="2:80" ht="7.7" customHeight="1" thickBot="1">
      <c r="B11" s="174"/>
      <c r="AL11" s="531"/>
      <c r="AM11" s="532"/>
      <c r="AN11" s="538"/>
      <c r="AO11" s="539"/>
      <c r="AP11" s="539"/>
      <c r="AQ11" s="539"/>
      <c r="AR11" s="539"/>
      <c r="AS11" s="539"/>
      <c r="AT11" s="539"/>
      <c r="AU11" s="539"/>
      <c r="AV11" s="540"/>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27"/>
      <c r="CB11" s="173"/>
    </row>
    <row r="12" spans="2:80" ht="16.7" customHeight="1">
      <c r="B12" s="174"/>
      <c r="D12" s="517" t="s">
        <v>755</v>
      </c>
      <c r="E12" s="518"/>
      <c r="F12" s="518"/>
      <c r="G12" s="518"/>
      <c r="H12" s="518"/>
      <c r="I12" s="518"/>
      <c r="J12" s="518"/>
      <c r="K12" s="518"/>
      <c r="L12" s="518"/>
      <c r="M12" s="518"/>
      <c r="N12" s="518"/>
      <c r="O12" s="518"/>
      <c r="P12" s="519"/>
      <c r="Q12" s="516">
        <v>1</v>
      </c>
      <c r="R12" s="454"/>
      <c r="S12" s="516">
        <v>1</v>
      </c>
      <c r="T12" s="454"/>
      <c r="U12" s="516">
        <v>1</v>
      </c>
      <c r="V12" s="454"/>
      <c r="W12" s="516">
        <v>1</v>
      </c>
      <c r="X12" s="454"/>
      <c r="Y12" s="516">
        <v>1</v>
      </c>
      <c r="Z12" s="454"/>
      <c r="AA12" s="516">
        <v>1</v>
      </c>
      <c r="AB12" s="454"/>
      <c r="AC12" s="516">
        <v>1</v>
      </c>
      <c r="AD12" s="454"/>
      <c r="AE12" s="516">
        <v>1</v>
      </c>
      <c r="AF12" s="454"/>
      <c r="AG12" s="516">
        <v>1</v>
      </c>
      <c r="AH12" s="454"/>
      <c r="AI12" s="516">
        <v>1</v>
      </c>
      <c r="AJ12" s="455"/>
      <c r="AL12" s="531"/>
      <c r="AM12" s="532"/>
      <c r="AN12" s="541" t="s">
        <v>77</v>
      </c>
      <c r="AO12" s="544"/>
      <c r="AP12" s="544"/>
      <c r="AQ12" s="544"/>
      <c r="AR12" s="544"/>
      <c r="AS12" s="544"/>
      <c r="AT12" s="544"/>
      <c r="AU12" s="544"/>
      <c r="AV12" s="545"/>
      <c r="AW12" s="541" t="s">
        <v>756</v>
      </c>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8"/>
      <c r="CB12" s="173"/>
    </row>
    <row r="13" spans="2:80" ht="16.7" customHeight="1">
      <c r="B13" s="174"/>
      <c r="D13" s="520"/>
      <c r="E13" s="521"/>
      <c r="F13" s="521"/>
      <c r="G13" s="521"/>
      <c r="H13" s="521"/>
      <c r="I13" s="521"/>
      <c r="J13" s="521"/>
      <c r="K13" s="521"/>
      <c r="L13" s="521"/>
      <c r="M13" s="521"/>
      <c r="N13" s="521"/>
      <c r="O13" s="521"/>
      <c r="P13" s="522"/>
      <c r="Q13" s="481"/>
      <c r="R13" s="457"/>
      <c r="S13" s="481"/>
      <c r="T13" s="457"/>
      <c r="U13" s="481"/>
      <c r="V13" s="457"/>
      <c r="W13" s="481"/>
      <c r="X13" s="457"/>
      <c r="Y13" s="481"/>
      <c r="Z13" s="457"/>
      <c r="AA13" s="481"/>
      <c r="AB13" s="457"/>
      <c r="AC13" s="481"/>
      <c r="AD13" s="457"/>
      <c r="AE13" s="481"/>
      <c r="AF13" s="457"/>
      <c r="AG13" s="481"/>
      <c r="AH13" s="457"/>
      <c r="AI13" s="481"/>
      <c r="AJ13" s="458"/>
      <c r="AL13" s="531"/>
      <c r="AM13" s="532"/>
      <c r="AN13" s="546"/>
      <c r="AO13" s="547"/>
      <c r="AP13" s="547"/>
      <c r="AQ13" s="547"/>
      <c r="AR13" s="547"/>
      <c r="AS13" s="547"/>
      <c r="AT13" s="547"/>
      <c r="AU13" s="547"/>
      <c r="AV13" s="548"/>
      <c r="AW13" s="542"/>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543"/>
      <c r="CB13" s="173"/>
    </row>
    <row r="14" spans="2:80" ht="16.7" customHeight="1">
      <c r="B14" s="174"/>
      <c r="D14" s="523" t="s">
        <v>757</v>
      </c>
      <c r="E14" s="524"/>
      <c r="F14" s="524"/>
      <c r="G14" s="524"/>
      <c r="H14" s="524"/>
      <c r="I14" s="524"/>
      <c r="J14" s="524"/>
      <c r="K14" s="524"/>
      <c r="L14" s="524"/>
      <c r="M14" s="524"/>
      <c r="N14" s="524"/>
      <c r="O14" s="524"/>
      <c r="P14" s="525"/>
      <c r="Q14" s="526" t="s">
        <v>758</v>
      </c>
      <c r="R14" s="527"/>
      <c r="S14" s="527"/>
      <c r="T14" s="527"/>
      <c r="U14" s="527"/>
      <c r="V14" s="527"/>
      <c r="W14" s="527"/>
      <c r="X14" s="527"/>
      <c r="Y14" s="527"/>
      <c r="Z14" s="527"/>
      <c r="AA14" s="527"/>
      <c r="AB14" s="527"/>
      <c r="AC14" s="527"/>
      <c r="AD14" s="527"/>
      <c r="AE14" s="527"/>
      <c r="AF14" s="527"/>
      <c r="AG14" s="527"/>
      <c r="AH14" s="527"/>
      <c r="AI14" s="527"/>
      <c r="AJ14" s="528"/>
      <c r="AL14" s="531"/>
      <c r="AM14" s="532"/>
      <c r="AN14" s="546"/>
      <c r="AO14" s="547"/>
      <c r="AP14" s="547"/>
      <c r="AQ14" s="547"/>
      <c r="AR14" s="547"/>
      <c r="AS14" s="547"/>
      <c r="AT14" s="547"/>
      <c r="AU14" s="547"/>
      <c r="AV14" s="548"/>
      <c r="AW14" s="542"/>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543"/>
      <c r="CB14" s="173"/>
    </row>
    <row r="15" spans="2:80" ht="15.75" customHeight="1">
      <c r="B15" s="174"/>
      <c r="D15" s="523" t="s">
        <v>67</v>
      </c>
      <c r="E15" s="524"/>
      <c r="F15" s="524"/>
      <c r="G15" s="524"/>
      <c r="H15" s="524"/>
      <c r="I15" s="524"/>
      <c r="J15" s="524"/>
      <c r="K15" s="524"/>
      <c r="L15" s="524"/>
      <c r="M15" s="524"/>
      <c r="N15" s="524"/>
      <c r="O15" s="524"/>
      <c r="P15" s="525"/>
      <c r="Q15" s="481"/>
      <c r="R15" s="457"/>
      <c r="S15" s="457"/>
      <c r="T15" s="457"/>
      <c r="U15" s="457"/>
      <c r="V15" s="457"/>
      <c r="W15" s="457"/>
      <c r="X15" s="457"/>
      <c r="Y15" s="457"/>
      <c r="Z15" s="457"/>
      <c r="AA15" s="457"/>
      <c r="AB15" s="457"/>
      <c r="AC15" s="457"/>
      <c r="AD15" s="457"/>
      <c r="AE15" s="457"/>
      <c r="AF15" s="457"/>
      <c r="AG15" s="457"/>
      <c r="AH15" s="457"/>
      <c r="AI15" s="457"/>
      <c r="AJ15" s="458"/>
      <c r="AL15" s="531"/>
      <c r="AM15" s="532"/>
      <c r="AN15" s="546"/>
      <c r="AO15" s="547"/>
      <c r="AP15" s="547"/>
      <c r="AQ15" s="547"/>
      <c r="AR15" s="547"/>
      <c r="AS15" s="547"/>
      <c r="AT15" s="547"/>
      <c r="AU15" s="547"/>
      <c r="AV15" s="548"/>
      <c r="AW15" s="542"/>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543"/>
      <c r="CB15" s="173"/>
    </row>
    <row r="16" spans="2:80" ht="15.75" customHeight="1">
      <c r="B16" s="174"/>
      <c r="D16" s="552" t="s">
        <v>759</v>
      </c>
      <c r="E16" s="553"/>
      <c r="F16" s="553"/>
      <c r="G16" s="553"/>
      <c r="H16" s="553"/>
      <c r="I16" s="553"/>
      <c r="J16" s="553"/>
      <c r="K16" s="553"/>
      <c r="L16" s="553"/>
      <c r="M16" s="553"/>
      <c r="N16" s="553"/>
      <c r="O16" s="553"/>
      <c r="P16" s="554"/>
      <c r="Q16" s="526"/>
      <c r="R16" s="527"/>
      <c r="S16" s="527"/>
      <c r="T16" s="527"/>
      <c r="U16" s="527"/>
      <c r="V16" s="527"/>
      <c r="W16" s="527"/>
      <c r="X16" s="527"/>
      <c r="Y16" s="527"/>
      <c r="Z16" s="527"/>
      <c r="AA16" s="527"/>
      <c r="AB16" s="527"/>
      <c r="AC16" s="527"/>
      <c r="AD16" s="527"/>
      <c r="AE16" s="527"/>
      <c r="AF16" s="527"/>
      <c r="AG16" s="527"/>
      <c r="AH16" s="527"/>
      <c r="AI16" s="527"/>
      <c r="AJ16" s="528"/>
      <c r="AL16" s="531"/>
      <c r="AM16" s="532"/>
      <c r="AN16" s="546"/>
      <c r="AO16" s="547"/>
      <c r="AP16" s="547"/>
      <c r="AQ16" s="547"/>
      <c r="AR16" s="547"/>
      <c r="AS16" s="547"/>
      <c r="AT16" s="547"/>
      <c r="AU16" s="547"/>
      <c r="AV16" s="548"/>
      <c r="AW16" s="481"/>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8"/>
      <c r="CB16" s="173"/>
    </row>
    <row r="17" spans="2:80" ht="15.75" customHeight="1" thickBot="1">
      <c r="B17" s="174"/>
      <c r="D17" s="555" t="s">
        <v>760</v>
      </c>
      <c r="E17" s="556"/>
      <c r="F17" s="556"/>
      <c r="G17" s="556"/>
      <c r="H17" s="556"/>
      <c r="I17" s="556"/>
      <c r="J17" s="556"/>
      <c r="K17" s="556"/>
      <c r="L17" s="556"/>
      <c r="M17" s="556"/>
      <c r="N17" s="556"/>
      <c r="O17" s="556"/>
      <c r="P17" s="557"/>
      <c r="Q17" s="341"/>
      <c r="R17" s="515"/>
      <c r="S17" s="515"/>
      <c r="T17" s="515"/>
      <c r="U17" s="515"/>
      <c r="V17" s="515"/>
      <c r="W17" s="515"/>
      <c r="X17" s="515"/>
      <c r="Y17" s="515"/>
      <c r="Z17" s="515"/>
      <c r="AA17" s="515"/>
      <c r="AB17" s="515"/>
      <c r="AC17" s="515"/>
      <c r="AD17" s="515"/>
      <c r="AE17" s="515"/>
      <c r="AF17" s="515"/>
      <c r="AG17" s="515"/>
      <c r="AH17" s="515"/>
      <c r="AI17" s="515"/>
      <c r="AJ17" s="343"/>
      <c r="AL17" s="533"/>
      <c r="AM17" s="534"/>
      <c r="AN17" s="549"/>
      <c r="AO17" s="550"/>
      <c r="AP17" s="550"/>
      <c r="AQ17" s="550"/>
      <c r="AR17" s="550"/>
      <c r="AS17" s="550"/>
      <c r="AT17" s="550"/>
      <c r="AU17" s="550"/>
      <c r="AV17" s="551"/>
      <c r="AW17" s="362" t="s">
        <v>78</v>
      </c>
      <c r="AX17" s="362"/>
      <c r="AY17" s="362"/>
      <c r="AZ17" s="362"/>
      <c r="BA17" s="362"/>
      <c r="BB17" s="362"/>
      <c r="BC17" s="362"/>
      <c r="BD17" s="362"/>
      <c r="BE17" s="362"/>
      <c r="BF17" s="362" t="s">
        <v>761</v>
      </c>
      <c r="BG17" s="362"/>
      <c r="BH17" s="362"/>
      <c r="BI17" s="362"/>
      <c r="BJ17" s="362"/>
      <c r="BK17" s="362"/>
      <c r="BL17" s="362"/>
      <c r="BM17" s="362"/>
      <c r="BN17" s="362"/>
      <c r="BO17" s="362"/>
      <c r="BP17" s="362"/>
      <c r="BQ17" s="362"/>
      <c r="BR17" s="362"/>
      <c r="BS17" s="362"/>
      <c r="BT17" s="362"/>
      <c r="BU17" s="362"/>
      <c r="BV17" s="362"/>
      <c r="BW17" s="362"/>
      <c r="BX17" s="362"/>
      <c r="BY17" s="362"/>
      <c r="BZ17" s="363"/>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0" t="s">
        <v>762</v>
      </c>
      <c r="E19" s="451"/>
      <c r="F19" s="451"/>
      <c r="G19" s="451"/>
      <c r="H19" s="451"/>
      <c r="I19" s="451"/>
      <c r="J19" s="451"/>
      <c r="K19" s="451"/>
      <c r="L19" s="451"/>
      <c r="M19" s="451"/>
      <c r="N19" s="451"/>
      <c r="O19" s="451"/>
      <c r="P19" s="451"/>
      <c r="Q19" s="451"/>
      <c r="R19" s="451"/>
      <c r="S19" s="451"/>
      <c r="T19" s="451"/>
      <c r="U19" s="469" t="s">
        <v>750</v>
      </c>
      <c r="V19" s="430"/>
      <c r="W19" s="430" t="s">
        <v>750</v>
      </c>
      <c r="X19" s="430"/>
      <c r="Y19" s="430" t="s">
        <v>750</v>
      </c>
      <c r="Z19" s="430"/>
      <c r="AA19" s="430" t="s">
        <v>750</v>
      </c>
      <c r="AB19" s="430"/>
      <c r="AC19" s="430" t="s">
        <v>750</v>
      </c>
      <c r="AD19" s="431"/>
      <c r="AL19" s="450" t="s">
        <v>123</v>
      </c>
      <c r="AM19" s="451"/>
      <c r="AN19" s="451"/>
      <c r="AO19" s="451"/>
      <c r="AP19" s="451"/>
      <c r="AQ19" s="451"/>
      <c r="AR19" s="451"/>
      <c r="AS19" s="451"/>
      <c r="AT19" s="451"/>
      <c r="AU19" s="451"/>
      <c r="AV19" s="451"/>
      <c r="AW19" s="451"/>
      <c r="AX19" s="451"/>
      <c r="AY19" s="451"/>
      <c r="AZ19" s="451"/>
      <c r="BA19" s="451"/>
      <c r="BB19" s="504"/>
      <c r="BC19" s="511">
        <v>2</v>
      </c>
      <c r="BD19" s="451"/>
      <c r="BE19" s="451"/>
      <c r="BF19" s="512"/>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13" t="s">
        <v>763</v>
      </c>
      <c r="E21" s="454"/>
      <c r="F21" s="454"/>
      <c r="G21" s="454"/>
      <c r="H21" s="454"/>
      <c r="I21" s="454"/>
      <c r="J21" s="454"/>
      <c r="K21" s="454"/>
      <c r="L21" s="454"/>
      <c r="M21" s="454"/>
      <c r="N21" s="454"/>
      <c r="O21" s="454"/>
      <c r="P21" s="454"/>
      <c r="Q21" s="514"/>
      <c r="R21" s="469" t="s">
        <v>754</v>
      </c>
      <c r="S21" s="430"/>
      <c r="T21" s="430"/>
      <c r="U21" s="430"/>
      <c r="V21" s="430"/>
      <c r="W21" s="430"/>
      <c r="X21" s="430"/>
      <c r="Y21" s="430"/>
      <c r="Z21" s="430"/>
      <c r="AA21" s="430"/>
      <c r="AB21" s="430"/>
      <c r="AC21" s="430"/>
      <c r="AD21" s="430" t="s">
        <v>750</v>
      </c>
      <c r="AE21" s="430"/>
      <c r="AF21" s="430" t="s">
        <v>750</v>
      </c>
      <c r="AG21" s="430"/>
      <c r="AH21" s="430" t="s">
        <v>750</v>
      </c>
      <c r="AI21" s="430"/>
      <c r="AJ21" s="430" t="s">
        <v>750</v>
      </c>
      <c r="AK21" s="430"/>
      <c r="AL21" s="430" t="s">
        <v>750</v>
      </c>
      <c r="AM21" s="430"/>
      <c r="AN21" s="430" t="s">
        <v>750</v>
      </c>
      <c r="AO21" s="430"/>
      <c r="AP21" s="430" t="s">
        <v>750</v>
      </c>
      <c r="AQ21" s="430"/>
      <c r="AR21" s="430" t="s">
        <v>750</v>
      </c>
      <c r="AS21" s="430"/>
      <c r="AT21" s="430" t="s">
        <v>750</v>
      </c>
      <c r="AU21" s="430"/>
      <c r="AV21" s="430" t="s">
        <v>750</v>
      </c>
      <c r="AW21" s="431"/>
      <c r="AX21" s="450" t="s">
        <v>764</v>
      </c>
      <c r="AY21" s="451"/>
      <c r="AZ21" s="451"/>
      <c r="BA21" s="451"/>
      <c r="BB21" s="451"/>
      <c r="BC21" s="451"/>
      <c r="BD21" s="451"/>
      <c r="BE21" s="504"/>
      <c r="BF21" s="430" t="s">
        <v>750</v>
      </c>
      <c r="BG21" s="431"/>
      <c r="BH21" s="504" t="s">
        <v>765</v>
      </c>
      <c r="BI21" s="430"/>
      <c r="BJ21" s="430"/>
      <c r="BK21" s="430"/>
      <c r="BL21" s="430"/>
      <c r="BM21" s="430"/>
      <c r="BN21" s="430"/>
      <c r="BO21" s="430"/>
      <c r="BP21" s="430"/>
      <c r="BQ21" s="430" t="s">
        <v>750</v>
      </c>
      <c r="BR21" s="430"/>
      <c r="BS21" s="430" t="s">
        <v>750</v>
      </c>
      <c r="BT21" s="430"/>
      <c r="BU21" s="430" t="s">
        <v>750</v>
      </c>
      <c r="BV21" s="430"/>
      <c r="BW21" s="430" t="s">
        <v>750</v>
      </c>
      <c r="BX21" s="430"/>
      <c r="BY21" s="430" t="s">
        <v>750</v>
      </c>
      <c r="BZ21" s="431"/>
      <c r="CB21" s="173"/>
    </row>
    <row r="22" spans="2:80" ht="15.75" customHeight="1" thickBot="1">
      <c r="B22" s="174"/>
      <c r="D22" s="348"/>
      <c r="E22" s="515"/>
      <c r="F22" s="515"/>
      <c r="G22" s="515"/>
      <c r="H22" s="515"/>
      <c r="I22" s="515"/>
      <c r="J22" s="515"/>
      <c r="K22" s="515"/>
      <c r="L22" s="515"/>
      <c r="M22" s="515"/>
      <c r="N22" s="515"/>
      <c r="O22" s="515"/>
      <c r="P22" s="515"/>
      <c r="Q22" s="342"/>
      <c r="R22" s="469" t="s">
        <v>766</v>
      </c>
      <c r="S22" s="430"/>
      <c r="T22" s="430"/>
      <c r="U22" s="430"/>
      <c r="V22" s="430"/>
      <c r="W22" s="430"/>
      <c r="X22" s="430"/>
      <c r="Y22" s="430"/>
      <c r="Z22" s="430"/>
      <c r="AA22" s="341" t="s">
        <v>767</v>
      </c>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343"/>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05" t="s">
        <v>768</v>
      </c>
      <c r="E24" s="506"/>
      <c r="F24" s="506"/>
      <c r="G24" s="506"/>
      <c r="H24" s="507"/>
      <c r="I24" s="430" t="s">
        <v>750</v>
      </c>
      <c r="J24" s="430"/>
      <c r="K24" s="430" t="s">
        <v>750</v>
      </c>
      <c r="L24" s="430"/>
      <c r="M24" s="497" t="s">
        <v>769</v>
      </c>
      <c r="N24" s="498"/>
      <c r="O24" s="498"/>
      <c r="P24" s="499"/>
      <c r="Q24" s="503" t="s">
        <v>17</v>
      </c>
      <c r="R24" s="503"/>
      <c r="S24" s="503"/>
      <c r="T24" s="430" t="s">
        <v>750</v>
      </c>
      <c r="U24" s="430"/>
      <c r="V24" s="430" t="s">
        <v>750</v>
      </c>
      <c r="W24" s="430"/>
      <c r="X24" s="430" t="s">
        <v>18</v>
      </c>
      <c r="Y24" s="430"/>
      <c r="Z24" s="430" t="s">
        <v>750</v>
      </c>
      <c r="AA24" s="430"/>
      <c r="AB24" s="430" t="s">
        <v>750</v>
      </c>
      <c r="AC24" s="430"/>
      <c r="AD24" s="430" t="s">
        <v>770</v>
      </c>
      <c r="AE24" s="430"/>
      <c r="AF24" s="430" t="s">
        <v>750</v>
      </c>
      <c r="AG24" s="430"/>
      <c r="AH24" s="430" t="s">
        <v>750</v>
      </c>
      <c r="AI24" s="430"/>
      <c r="AJ24" s="430" t="s">
        <v>85</v>
      </c>
      <c r="AK24" s="430"/>
      <c r="AL24" s="497" t="s">
        <v>771</v>
      </c>
      <c r="AM24" s="498"/>
      <c r="AN24" s="498"/>
      <c r="AO24" s="499"/>
      <c r="AP24" s="503" t="s">
        <v>17</v>
      </c>
      <c r="AQ24" s="503"/>
      <c r="AR24" s="503"/>
      <c r="AS24" s="430" t="s">
        <v>750</v>
      </c>
      <c r="AT24" s="430"/>
      <c r="AU24" s="430" t="s">
        <v>750</v>
      </c>
      <c r="AV24" s="430"/>
      <c r="AW24" s="430" t="s">
        <v>18</v>
      </c>
      <c r="AX24" s="430"/>
      <c r="AY24" s="430" t="s">
        <v>750</v>
      </c>
      <c r="AZ24" s="430"/>
      <c r="BA24" s="430" t="s">
        <v>750</v>
      </c>
      <c r="BB24" s="430"/>
      <c r="BC24" s="430" t="s">
        <v>770</v>
      </c>
      <c r="BD24" s="430"/>
      <c r="BE24" s="430" t="s">
        <v>750</v>
      </c>
      <c r="BF24" s="430"/>
      <c r="BG24" s="430" t="s">
        <v>750</v>
      </c>
      <c r="BH24" s="430"/>
      <c r="BI24" s="430" t="s">
        <v>85</v>
      </c>
      <c r="BJ24" s="431"/>
      <c r="BK24" s="497" t="s">
        <v>772</v>
      </c>
      <c r="BL24" s="498"/>
      <c r="BM24" s="498"/>
      <c r="BN24" s="499"/>
      <c r="BO24" s="430" t="s">
        <v>750</v>
      </c>
      <c r="BP24" s="430"/>
      <c r="BQ24" s="430" t="s">
        <v>750</v>
      </c>
      <c r="BR24" s="431"/>
      <c r="BS24" s="500" t="s">
        <v>773</v>
      </c>
      <c r="BT24" s="501"/>
      <c r="BU24" s="501"/>
      <c r="BV24" s="502"/>
      <c r="BW24" s="430" t="s">
        <v>750</v>
      </c>
      <c r="BX24" s="430"/>
      <c r="BY24" s="430" t="s">
        <v>750</v>
      </c>
      <c r="BZ24" s="431"/>
      <c r="CB24" s="173"/>
    </row>
    <row r="25" spans="2:80" ht="15.75" customHeight="1" thickBot="1">
      <c r="B25" s="174"/>
      <c r="D25" s="508"/>
      <c r="E25" s="509"/>
      <c r="F25" s="509"/>
      <c r="G25" s="509"/>
      <c r="H25" s="510"/>
      <c r="I25" s="430" t="s">
        <v>750</v>
      </c>
      <c r="J25" s="430"/>
      <c r="K25" s="430" t="s">
        <v>750</v>
      </c>
      <c r="L25" s="430"/>
      <c r="M25" s="497" t="s">
        <v>769</v>
      </c>
      <c r="N25" s="498"/>
      <c r="O25" s="498"/>
      <c r="P25" s="499"/>
      <c r="Q25" s="503" t="s">
        <v>17</v>
      </c>
      <c r="R25" s="503"/>
      <c r="S25" s="503"/>
      <c r="T25" s="430" t="s">
        <v>750</v>
      </c>
      <c r="U25" s="430"/>
      <c r="V25" s="430" t="s">
        <v>750</v>
      </c>
      <c r="W25" s="430"/>
      <c r="X25" s="430" t="s">
        <v>18</v>
      </c>
      <c r="Y25" s="430"/>
      <c r="Z25" s="430" t="s">
        <v>750</v>
      </c>
      <c r="AA25" s="430"/>
      <c r="AB25" s="430" t="s">
        <v>750</v>
      </c>
      <c r="AC25" s="430"/>
      <c r="AD25" s="430" t="s">
        <v>770</v>
      </c>
      <c r="AE25" s="430"/>
      <c r="AF25" s="430" t="s">
        <v>750</v>
      </c>
      <c r="AG25" s="430"/>
      <c r="AH25" s="430" t="s">
        <v>750</v>
      </c>
      <c r="AI25" s="430"/>
      <c r="AJ25" s="430" t="s">
        <v>85</v>
      </c>
      <c r="AK25" s="430"/>
      <c r="AL25" s="497" t="s">
        <v>771</v>
      </c>
      <c r="AM25" s="498"/>
      <c r="AN25" s="498"/>
      <c r="AO25" s="499"/>
      <c r="AP25" s="503" t="s">
        <v>17</v>
      </c>
      <c r="AQ25" s="503"/>
      <c r="AR25" s="503"/>
      <c r="AS25" s="430" t="s">
        <v>750</v>
      </c>
      <c r="AT25" s="430"/>
      <c r="AU25" s="430" t="s">
        <v>750</v>
      </c>
      <c r="AV25" s="430"/>
      <c r="AW25" s="430" t="s">
        <v>18</v>
      </c>
      <c r="AX25" s="430"/>
      <c r="AY25" s="430" t="s">
        <v>750</v>
      </c>
      <c r="AZ25" s="430"/>
      <c r="BA25" s="430" t="s">
        <v>750</v>
      </c>
      <c r="BB25" s="430"/>
      <c r="BC25" s="430" t="s">
        <v>770</v>
      </c>
      <c r="BD25" s="430"/>
      <c r="BE25" s="430" t="s">
        <v>750</v>
      </c>
      <c r="BF25" s="430"/>
      <c r="BG25" s="430" t="s">
        <v>750</v>
      </c>
      <c r="BH25" s="430"/>
      <c r="BI25" s="430" t="s">
        <v>85</v>
      </c>
      <c r="BJ25" s="431"/>
      <c r="BK25" s="497" t="s">
        <v>772</v>
      </c>
      <c r="BL25" s="498"/>
      <c r="BM25" s="498"/>
      <c r="BN25" s="499"/>
      <c r="BO25" s="430" t="s">
        <v>750</v>
      </c>
      <c r="BP25" s="430"/>
      <c r="BQ25" s="430" t="s">
        <v>750</v>
      </c>
      <c r="BR25" s="431"/>
      <c r="BS25" s="500" t="s">
        <v>773</v>
      </c>
      <c r="BT25" s="501"/>
      <c r="BU25" s="501"/>
      <c r="BV25" s="502"/>
      <c r="BW25" s="430" t="s">
        <v>750</v>
      </c>
      <c r="BX25" s="430"/>
      <c r="BY25" s="430" t="s">
        <v>750</v>
      </c>
      <c r="BZ25" s="431"/>
      <c r="CB25" s="173"/>
    </row>
    <row r="26" spans="2:80" ht="15.75" customHeight="1" thickBot="1">
      <c r="B26" s="174"/>
      <c r="CB26" s="173"/>
    </row>
    <row r="27" spans="2:80" ht="16.7" customHeight="1" thickBot="1">
      <c r="B27" s="174"/>
      <c r="D27" s="437" t="s">
        <v>774</v>
      </c>
      <c r="E27" s="438"/>
      <c r="F27" s="488" t="s">
        <v>775</v>
      </c>
      <c r="G27" s="489"/>
      <c r="H27" s="489"/>
      <c r="I27" s="489"/>
      <c r="J27" s="489"/>
      <c r="K27" s="489"/>
      <c r="L27" s="489"/>
      <c r="M27" s="489"/>
      <c r="N27" s="489"/>
      <c r="O27" s="489"/>
      <c r="P27" s="489"/>
      <c r="Q27" s="489"/>
      <c r="R27" s="489"/>
      <c r="S27" s="489"/>
      <c r="T27" s="489"/>
      <c r="U27" s="489"/>
      <c r="V27" s="490"/>
      <c r="W27" s="489" t="s">
        <v>776</v>
      </c>
      <c r="X27" s="489"/>
      <c r="Y27" s="489"/>
      <c r="Z27" s="489"/>
      <c r="AA27" s="489"/>
      <c r="AB27" s="489"/>
      <c r="AC27" s="489"/>
      <c r="AD27" s="489"/>
      <c r="AE27" s="489"/>
      <c r="AF27" s="489"/>
      <c r="AG27" s="489"/>
      <c r="AH27" s="490"/>
      <c r="AI27" s="491" t="s">
        <v>777</v>
      </c>
      <c r="AJ27" s="492"/>
      <c r="AK27" s="492"/>
      <c r="AL27" s="492"/>
      <c r="AM27" s="492"/>
      <c r="AN27" s="492"/>
      <c r="AO27" s="492"/>
      <c r="AP27" s="493"/>
      <c r="AQ27" s="494" t="s">
        <v>778</v>
      </c>
      <c r="AR27" s="492"/>
      <c r="AS27" s="492"/>
      <c r="AT27" s="495"/>
      <c r="AU27" s="494" t="s">
        <v>779</v>
      </c>
      <c r="AV27" s="492"/>
      <c r="AW27" s="492"/>
      <c r="AX27" s="492"/>
      <c r="AY27" s="492"/>
      <c r="AZ27" s="492"/>
      <c r="BA27" s="492"/>
      <c r="BB27" s="492"/>
      <c r="BC27" s="492"/>
      <c r="BD27" s="493"/>
      <c r="BE27" s="488" t="s">
        <v>780</v>
      </c>
      <c r="BF27" s="489"/>
      <c r="BG27" s="489"/>
      <c r="BH27" s="489"/>
      <c r="BI27" s="489"/>
      <c r="BJ27" s="489"/>
      <c r="BK27" s="489"/>
      <c r="BL27" s="489"/>
      <c r="BM27" s="489"/>
      <c r="BN27" s="489"/>
      <c r="BO27" s="489"/>
      <c r="BP27" s="489"/>
      <c r="BQ27" s="489"/>
      <c r="BR27" s="489"/>
      <c r="BS27" s="489"/>
      <c r="BT27" s="489"/>
      <c r="BU27" s="489"/>
      <c r="BV27" s="489"/>
      <c r="BW27" s="489"/>
      <c r="BX27" s="489"/>
      <c r="BY27" s="489"/>
      <c r="BZ27" s="490"/>
      <c r="CB27" s="173"/>
    </row>
    <row r="28" spans="2:80" ht="16.7" customHeight="1">
      <c r="B28" s="174"/>
      <c r="D28" s="439"/>
      <c r="E28" s="440"/>
      <c r="F28" s="476" t="s">
        <v>781</v>
      </c>
      <c r="G28" s="477"/>
      <c r="H28" s="477"/>
      <c r="I28" s="477"/>
      <c r="J28" s="477"/>
      <c r="K28" s="477"/>
      <c r="L28" s="477"/>
      <c r="M28" s="477"/>
      <c r="N28" s="477"/>
      <c r="O28" s="477"/>
      <c r="P28" s="477"/>
      <c r="Q28" s="477"/>
      <c r="R28" s="477"/>
      <c r="S28" s="477"/>
      <c r="T28" s="477"/>
      <c r="U28" s="477"/>
      <c r="V28" s="478"/>
      <c r="W28" s="496">
        <v>3</v>
      </c>
      <c r="X28" s="485"/>
      <c r="Y28" s="485">
        <v>3</v>
      </c>
      <c r="Z28" s="485"/>
      <c r="AA28" s="485">
        <v>1</v>
      </c>
      <c r="AB28" s="485"/>
      <c r="AC28" s="485">
        <v>1</v>
      </c>
      <c r="AD28" s="485"/>
      <c r="AE28" s="485">
        <v>6</v>
      </c>
      <c r="AF28" s="485"/>
      <c r="AG28" s="485">
        <v>1</v>
      </c>
      <c r="AH28" s="486"/>
      <c r="AI28" s="487">
        <v>0</v>
      </c>
      <c r="AJ28" s="480"/>
      <c r="AK28" s="480">
        <v>2</v>
      </c>
      <c r="AL28" s="480"/>
      <c r="AM28" s="480">
        <v>9</v>
      </c>
      <c r="AN28" s="480"/>
      <c r="AO28" s="480">
        <v>2</v>
      </c>
      <c r="AP28" s="481"/>
      <c r="AQ28" s="484">
        <v>2</v>
      </c>
      <c r="AR28" s="485"/>
      <c r="AS28" s="485">
        <v>0</v>
      </c>
      <c r="AT28" s="486"/>
      <c r="AU28" s="482">
        <v>0</v>
      </c>
      <c r="AV28" s="480"/>
      <c r="AW28" s="480">
        <v>5</v>
      </c>
      <c r="AX28" s="480"/>
      <c r="AY28" s="480">
        <v>8</v>
      </c>
      <c r="AZ28" s="480"/>
      <c r="BA28" s="480">
        <v>4</v>
      </c>
      <c r="BB28" s="480"/>
      <c r="BC28" s="480">
        <v>0</v>
      </c>
      <c r="BD28" s="481"/>
      <c r="BE28" s="482"/>
      <c r="BF28" s="480"/>
      <c r="BG28" s="480"/>
      <c r="BH28" s="480"/>
      <c r="BI28" s="480"/>
      <c r="BJ28" s="480"/>
      <c r="BK28" s="480"/>
      <c r="BL28" s="480"/>
      <c r="BM28" s="480"/>
      <c r="BN28" s="480"/>
      <c r="BO28" s="480"/>
      <c r="BP28" s="480"/>
      <c r="BQ28" s="480"/>
      <c r="BR28" s="480"/>
      <c r="BS28" s="480"/>
      <c r="BT28" s="480"/>
      <c r="BU28" s="480"/>
      <c r="BV28" s="480"/>
      <c r="BW28" s="480"/>
      <c r="BX28" s="480"/>
      <c r="BY28" s="480"/>
      <c r="BZ28" s="483"/>
      <c r="CB28" s="173"/>
    </row>
    <row r="29" spans="2:80" ht="16.7" customHeight="1">
      <c r="B29" s="174"/>
      <c r="D29" s="439"/>
      <c r="E29" s="440"/>
      <c r="F29" s="476" t="s">
        <v>782</v>
      </c>
      <c r="G29" s="477"/>
      <c r="H29" s="477"/>
      <c r="I29" s="477"/>
      <c r="J29" s="477"/>
      <c r="K29" s="477"/>
      <c r="L29" s="477"/>
      <c r="M29" s="477"/>
      <c r="N29" s="477"/>
      <c r="O29" s="477"/>
      <c r="P29" s="477"/>
      <c r="Q29" s="477"/>
      <c r="R29" s="477"/>
      <c r="S29" s="477"/>
      <c r="T29" s="477"/>
      <c r="U29" s="477"/>
      <c r="V29" s="478"/>
      <c r="W29" s="479">
        <v>3</v>
      </c>
      <c r="X29" s="474"/>
      <c r="Y29" s="474">
        <v>3</v>
      </c>
      <c r="Z29" s="474"/>
      <c r="AA29" s="474">
        <v>1</v>
      </c>
      <c r="AB29" s="474"/>
      <c r="AC29" s="474">
        <v>5</v>
      </c>
      <c r="AD29" s="474"/>
      <c r="AE29" s="474">
        <v>6</v>
      </c>
      <c r="AF29" s="474"/>
      <c r="AG29" s="474">
        <v>1</v>
      </c>
      <c r="AH29" s="475"/>
      <c r="AI29" s="425">
        <v>0</v>
      </c>
      <c r="AJ29" s="409"/>
      <c r="AK29" s="409">
        <v>3</v>
      </c>
      <c r="AL29" s="409"/>
      <c r="AM29" s="409">
        <v>2</v>
      </c>
      <c r="AN29" s="409"/>
      <c r="AO29" s="409">
        <v>2</v>
      </c>
      <c r="AP29" s="429"/>
      <c r="AQ29" s="473">
        <v>0</v>
      </c>
      <c r="AR29" s="474"/>
      <c r="AS29" s="474">
        <v>5</v>
      </c>
      <c r="AT29" s="475"/>
      <c r="AU29" s="413">
        <v>0</v>
      </c>
      <c r="AV29" s="409"/>
      <c r="AW29" s="409">
        <v>1</v>
      </c>
      <c r="AX29" s="409"/>
      <c r="AY29" s="409">
        <v>6</v>
      </c>
      <c r="AZ29" s="409"/>
      <c r="BA29" s="409">
        <v>1</v>
      </c>
      <c r="BB29" s="409"/>
      <c r="BC29" s="409">
        <v>0</v>
      </c>
      <c r="BD29" s="429"/>
      <c r="BE29" s="413"/>
      <c r="BF29" s="409"/>
      <c r="BG29" s="409"/>
      <c r="BH29" s="409"/>
      <c r="BI29" s="409"/>
      <c r="BJ29" s="409"/>
      <c r="BK29" s="409"/>
      <c r="BL29" s="409"/>
      <c r="BM29" s="409"/>
      <c r="BN29" s="409"/>
      <c r="BO29" s="409"/>
      <c r="BP29" s="409"/>
      <c r="BQ29" s="409"/>
      <c r="BR29" s="409"/>
      <c r="BS29" s="409"/>
      <c r="BT29" s="409"/>
      <c r="BU29" s="409"/>
      <c r="BV29" s="409"/>
      <c r="BW29" s="409"/>
      <c r="BX29" s="409"/>
      <c r="BY29" s="409"/>
      <c r="BZ29" s="427"/>
      <c r="CB29" s="173"/>
    </row>
    <row r="30" spans="2:80" ht="16.7" customHeight="1">
      <c r="B30" s="174"/>
      <c r="D30" s="439"/>
      <c r="E30" s="440"/>
      <c r="F30" s="470" t="s">
        <v>783</v>
      </c>
      <c r="G30" s="471"/>
      <c r="H30" s="471"/>
      <c r="I30" s="471"/>
      <c r="J30" s="471"/>
      <c r="K30" s="471"/>
      <c r="L30" s="471"/>
      <c r="M30" s="471"/>
      <c r="N30" s="471"/>
      <c r="O30" s="471"/>
      <c r="P30" s="471"/>
      <c r="Q30" s="471"/>
      <c r="R30" s="471"/>
      <c r="S30" s="471"/>
      <c r="T30" s="471"/>
      <c r="U30" s="471"/>
      <c r="V30" s="472"/>
      <c r="W30" s="425">
        <v>3</v>
      </c>
      <c r="X30" s="409"/>
      <c r="Y30" s="409">
        <v>3</v>
      </c>
      <c r="Z30" s="409"/>
      <c r="AA30" s="409">
        <v>6</v>
      </c>
      <c r="AB30" s="409"/>
      <c r="AC30" s="409">
        <v>0</v>
      </c>
      <c r="AD30" s="409"/>
      <c r="AE30" s="409">
        <v>3</v>
      </c>
      <c r="AF30" s="409"/>
      <c r="AG30" s="409">
        <v>7</v>
      </c>
      <c r="AH30" s="427"/>
      <c r="AI30" s="425">
        <v>0</v>
      </c>
      <c r="AJ30" s="409"/>
      <c r="AK30" s="409">
        <v>0</v>
      </c>
      <c r="AL30" s="409"/>
      <c r="AM30" s="409">
        <v>1</v>
      </c>
      <c r="AN30" s="409"/>
      <c r="AO30" s="409">
        <v>0</v>
      </c>
      <c r="AP30" s="429"/>
      <c r="AQ30" s="413">
        <v>2</v>
      </c>
      <c r="AR30" s="409"/>
      <c r="AS30" s="409">
        <v>5</v>
      </c>
      <c r="AT30" s="427"/>
      <c r="AU30" s="413">
        <v>0</v>
      </c>
      <c r="AV30" s="409"/>
      <c r="AW30" s="409">
        <v>0</v>
      </c>
      <c r="AX30" s="409"/>
      <c r="AY30" s="409">
        <v>2</v>
      </c>
      <c r="AZ30" s="409"/>
      <c r="BA30" s="409">
        <v>5</v>
      </c>
      <c r="BB30" s="409"/>
      <c r="BC30" s="409">
        <v>0</v>
      </c>
      <c r="BD30" s="429"/>
      <c r="BE30" s="413"/>
      <c r="BF30" s="409"/>
      <c r="BG30" s="409"/>
      <c r="BH30" s="409"/>
      <c r="BI30" s="409"/>
      <c r="BJ30" s="409"/>
      <c r="BK30" s="409"/>
      <c r="BL30" s="409"/>
      <c r="BM30" s="409"/>
      <c r="BN30" s="409"/>
      <c r="BO30" s="409"/>
      <c r="BP30" s="409"/>
      <c r="BQ30" s="409"/>
      <c r="BR30" s="409"/>
      <c r="BS30" s="409"/>
      <c r="BT30" s="409"/>
      <c r="BU30" s="409"/>
      <c r="BV30" s="409"/>
      <c r="BW30" s="409"/>
      <c r="BX30" s="409"/>
      <c r="BY30" s="409"/>
      <c r="BZ30" s="427"/>
      <c r="CB30" s="173"/>
    </row>
    <row r="31" spans="2:80" ht="16.7" customHeight="1">
      <c r="B31" s="174"/>
      <c r="D31" s="439"/>
      <c r="E31" s="440"/>
      <c r="F31" s="476" t="s">
        <v>784</v>
      </c>
      <c r="G31" s="477"/>
      <c r="H31" s="477"/>
      <c r="I31" s="477"/>
      <c r="J31" s="477"/>
      <c r="K31" s="477"/>
      <c r="L31" s="477"/>
      <c r="M31" s="477"/>
      <c r="N31" s="477"/>
      <c r="O31" s="477"/>
      <c r="P31" s="477"/>
      <c r="Q31" s="477"/>
      <c r="R31" s="477"/>
      <c r="S31" s="477"/>
      <c r="T31" s="477"/>
      <c r="U31" s="477"/>
      <c r="V31" s="478"/>
      <c r="W31" s="479">
        <v>3</v>
      </c>
      <c r="X31" s="474"/>
      <c r="Y31" s="474">
        <v>3</v>
      </c>
      <c r="Z31" s="474"/>
      <c r="AA31" s="474">
        <v>5</v>
      </c>
      <c r="AB31" s="474"/>
      <c r="AC31" s="474">
        <v>6</v>
      </c>
      <c r="AD31" s="474"/>
      <c r="AE31" s="474">
        <v>2</v>
      </c>
      <c r="AF31" s="474"/>
      <c r="AG31" s="474">
        <v>0</v>
      </c>
      <c r="AH31" s="475"/>
      <c r="AI31" s="425">
        <v>0</v>
      </c>
      <c r="AJ31" s="409"/>
      <c r="AK31" s="409">
        <v>3</v>
      </c>
      <c r="AL31" s="409"/>
      <c r="AM31" s="409">
        <v>3</v>
      </c>
      <c r="AN31" s="409"/>
      <c r="AO31" s="409">
        <v>6</v>
      </c>
      <c r="AP31" s="429"/>
      <c r="AQ31" s="473">
        <v>1</v>
      </c>
      <c r="AR31" s="474"/>
      <c r="AS31" s="474">
        <v>8</v>
      </c>
      <c r="AT31" s="475"/>
      <c r="AU31" s="413">
        <v>0</v>
      </c>
      <c r="AV31" s="409"/>
      <c r="AW31" s="409">
        <v>6</v>
      </c>
      <c r="AX31" s="409"/>
      <c r="AY31" s="409">
        <v>3</v>
      </c>
      <c r="AZ31" s="409"/>
      <c r="BA31" s="409">
        <v>8</v>
      </c>
      <c r="BB31" s="409"/>
      <c r="BC31" s="409">
        <v>4</v>
      </c>
      <c r="BD31" s="429"/>
      <c r="BE31" s="413"/>
      <c r="BF31" s="409"/>
      <c r="BG31" s="409"/>
      <c r="BH31" s="409"/>
      <c r="BI31" s="409"/>
      <c r="BJ31" s="409"/>
      <c r="BK31" s="409"/>
      <c r="BL31" s="409"/>
      <c r="BM31" s="409"/>
      <c r="BN31" s="409"/>
      <c r="BO31" s="409"/>
      <c r="BP31" s="409"/>
      <c r="BQ31" s="409"/>
      <c r="BR31" s="409"/>
      <c r="BS31" s="409"/>
      <c r="BT31" s="409"/>
      <c r="BU31" s="409"/>
      <c r="BV31" s="409"/>
      <c r="BW31" s="409"/>
      <c r="BX31" s="409"/>
      <c r="BY31" s="409"/>
      <c r="BZ31" s="427"/>
      <c r="CB31" s="173"/>
    </row>
    <row r="32" spans="2:80" ht="16.7" customHeight="1">
      <c r="B32" s="174"/>
      <c r="D32" s="439"/>
      <c r="E32" s="440"/>
      <c r="F32" s="470" t="s">
        <v>785</v>
      </c>
      <c r="G32" s="471"/>
      <c r="H32" s="471"/>
      <c r="I32" s="471"/>
      <c r="J32" s="471"/>
      <c r="K32" s="471"/>
      <c r="L32" s="471"/>
      <c r="M32" s="471"/>
      <c r="N32" s="471"/>
      <c r="O32" s="471"/>
      <c r="P32" s="471"/>
      <c r="Q32" s="471"/>
      <c r="R32" s="471"/>
      <c r="S32" s="471"/>
      <c r="T32" s="471"/>
      <c r="U32" s="471"/>
      <c r="V32" s="472"/>
      <c r="W32" s="425">
        <v>3</v>
      </c>
      <c r="X32" s="409"/>
      <c r="Y32" s="409">
        <v>3</v>
      </c>
      <c r="Z32" s="409"/>
      <c r="AA32" s="409">
        <v>5</v>
      </c>
      <c r="AB32" s="409"/>
      <c r="AC32" s="409">
        <v>6</v>
      </c>
      <c r="AD32" s="409"/>
      <c r="AE32" s="409">
        <v>4</v>
      </c>
      <c r="AF32" s="409"/>
      <c r="AG32" s="409">
        <v>0</v>
      </c>
      <c r="AH32" s="427"/>
      <c r="AI32" s="425">
        <v>0</v>
      </c>
      <c r="AJ32" s="409"/>
      <c r="AK32" s="409">
        <v>0</v>
      </c>
      <c r="AL32" s="409"/>
      <c r="AM32" s="409">
        <v>1</v>
      </c>
      <c r="AN32" s="409"/>
      <c r="AO32" s="409">
        <v>0</v>
      </c>
      <c r="AP32" s="429"/>
      <c r="AQ32" s="413">
        <v>0</v>
      </c>
      <c r="AR32" s="409"/>
      <c r="AS32" s="409">
        <v>7</v>
      </c>
      <c r="AT32" s="427"/>
      <c r="AU32" s="413">
        <v>0</v>
      </c>
      <c r="AV32" s="409"/>
      <c r="AW32" s="409">
        <v>0</v>
      </c>
      <c r="AX32" s="409"/>
      <c r="AY32" s="409">
        <v>0</v>
      </c>
      <c r="AZ32" s="409"/>
      <c r="BA32" s="409">
        <v>7</v>
      </c>
      <c r="BB32" s="409"/>
      <c r="BC32" s="409">
        <v>0</v>
      </c>
      <c r="BD32" s="429"/>
      <c r="BE32" s="413"/>
      <c r="BF32" s="409"/>
      <c r="BG32" s="409"/>
      <c r="BH32" s="409"/>
      <c r="BI32" s="409"/>
      <c r="BJ32" s="409"/>
      <c r="BK32" s="409"/>
      <c r="BL32" s="409"/>
      <c r="BM32" s="409"/>
      <c r="BN32" s="409"/>
      <c r="BO32" s="409"/>
      <c r="BP32" s="409"/>
      <c r="BQ32" s="409"/>
      <c r="BR32" s="409"/>
      <c r="BS32" s="409"/>
      <c r="BT32" s="409"/>
      <c r="BU32" s="409"/>
      <c r="BV32" s="409"/>
      <c r="BW32" s="409"/>
      <c r="BX32" s="409"/>
      <c r="BY32" s="409"/>
      <c r="BZ32" s="427"/>
      <c r="CB32" s="173"/>
    </row>
    <row r="33" spans="2:80" ht="16.7" customHeight="1">
      <c r="B33" s="174"/>
      <c r="D33" s="439"/>
      <c r="E33" s="440"/>
      <c r="F33" s="470"/>
      <c r="G33" s="471"/>
      <c r="H33" s="471"/>
      <c r="I33" s="471"/>
      <c r="J33" s="471"/>
      <c r="K33" s="471"/>
      <c r="L33" s="471"/>
      <c r="M33" s="471"/>
      <c r="N33" s="471"/>
      <c r="O33" s="471"/>
      <c r="P33" s="471"/>
      <c r="Q33" s="471"/>
      <c r="R33" s="471"/>
      <c r="S33" s="471"/>
      <c r="T33" s="471"/>
      <c r="U33" s="471"/>
      <c r="V33" s="472"/>
      <c r="W33" s="425"/>
      <c r="X33" s="409"/>
      <c r="Y33" s="409"/>
      <c r="Z33" s="409"/>
      <c r="AA33" s="409"/>
      <c r="AB33" s="409"/>
      <c r="AC33" s="409"/>
      <c r="AD33" s="409"/>
      <c r="AE33" s="409"/>
      <c r="AF33" s="409"/>
      <c r="AG33" s="409"/>
      <c r="AH33" s="427"/>
      <c r="AI33" s="425"/>
      <c r="AJ33" s="409"/>
      <c r="AK33" s="409"/>
      <c r="AL33" s="409"/>
      <c r="AM33" s="409"/>
      <c r="AN33" s="409"/>
      <c r="AO33" s="409"/>
      <c r="AP33" s="429"/>
      <c r="AQ33" s="413"/>
      <c r="AR33" s="409"/>
      <c r="AS33" s="409"/>
      <c r="AT33" s="427"/>
      <c r="AU33" s="413"/>
      <c r="AV33" s="409"/>
      <c r="AW33" s="409"/>
      <c r="AX33" s="409"/>
      <c r="AY33" s="409"/>
      <c r="AZ33" s="409"/>
      <c r="BA33" s="409"/>
      <c r="BB33" s="409"/>
      <c r="BC33" s="409"/>
      <c r="BD33" s="429"/>
      <c r="BE33" s="413"/>
      <c r="BF33" s="409"/>
      <c r="BG33" s="409"/>
      <c r="BH33" s="409"/>
      <c r="BI33" s="409"/>
      <c r="BJ33" s="409"/>
      <c r="BK33" s="409"/>
      <c r="BL33" s="409"/>
      <c r="BM33" s="409"/>
      <c r="BN33" s="409"/>
      <c r="BO33" s="409"/>
      <c r="BP33" s="409"/>
      <c r="BQ33" s="409"/>
      <c r="BR33" s="409"/>
      <c r="BS33" s="409"/>
      <c r="BT33" s="409"/>
      <c r="BU33" s="409"/>
      <c r="BV33" s="409"/>
      <c r="BW33" s="409"/>
      <c r="BX33" s="409"/>
      <c r="BY33" s="409"/>
      <c r="BZ33" s="427"/>
      <c r="CB33" s="173"/>
    </row>
    <row r="34" spans="2:80" ht="16.7" customHeight="1">
      <c r="B34" s="174"/>
      <c r="D34" s="439"/>
      <c r="E34" s="440"/>
      <c r="F34" s="470"/>
      <c r="G34" s="471"/>
      <c r="H34" s="471"/>
      <c r="I34" s="471"/>
      <c r="J34" s="471"/>
      <c r="K34" s="471"/>
      <c r="L34" s="471"/>
      <c r="M34" s="471"/>
      <c r="N34" s="471"/>
      <c r="O34" s="471"/>
      <c r="P34" s="471"/>
      <c r="Q34" s="471"/>
      <c r="R34" s="471"/>
      <c r="S34" s="471"/>
      <c r="T34" s="471"/>
      <c r="U34" s="471"/>
      <c r="V34" s="472"/>
      <c r="W34" s="425"/>
      <c r="X34" s="409"/>
      <c r="Y34" s="409"/>
      <c r="Z34" s="409"/>
      <c r="AA34" s="409"/>
      <c r="AB34" s="409"/>
      <c r="AC34" s="409"/>
      <c r="AD34" s="409"/>
      <c r="AE34" s="409"/>
      <c r="AF34" s="409"/>
      <c r="AG34" s="409"/>
      <c r="AH34" s="427"/>
      <c r="AI34" s="425"/>
      <c r="AJ34" s="409"/>
      <c r="AK34" s="409"/>
      <c r="AL34" s="409"/>
      <c r="AM34" s="409"/>
      <c r="AN34" s="409"/>
      <c r="AO34" s="409"/>
      <c r="AP34" s="429"/>
      <c r="AQ34" s="413"/>
      <c r="AR34" s="409"/>
      <c r="AS34" s="409"/>
      <c r="AT34" s="427"/>
      <c r="AU34" s="413"/>
      <c r="AV34" s="409"/>
      <c r="AW34" s="409"/>
      <c r="AX34" s="409"/>
      <c r="AY34" s="409"/>
      <c r="AZ34" s="409"/>
      <c r="BA34" s="409"/>
      <c r="BB34" s="409"/>
      <c r="BC34" s="409"/>
      <c r="BD34" s="429"/>
      <c r="BE34" s="413"/>
      <c r="BF34" s="409"/>
      <c r="BG34" s="409"/>
      <c r="BH34" s="409"/>
      <c r="BI34" s="409"/>
      <c r="BJ34" s="409"/>
      <c r="BK34" s="409"/>
      <c r="BL34" s="409"/>
      <c r="BM34" s="409"/>
      <c r="BN34" s="409"/>
      <c r="BO34" s="409"/>
      <c r="BP34" s="409"/>
      <c r="BQ34" s="409"/>
      <c r="BR34" s="409"/>
      <c r="BS34" s="409"/>
      <c r="BT34" s="409"/>
      <c r="BU34" s="409"/>
      <c r="BV34" s="409"/>
      <c r="BW34" s="409"/>
      <c r="BX34" s="409"/>
      <c r="BY34" s="409"/>
      <c r="BZ34" s="427"/>
      <c r="CB34" s="173"/>
    </row>
    <row r="35" spans="2:80" ht="16.7" customHeight="1">
      <c r="B35" s="174"/>
      <c r="D35" s="439"/>
      <c r="E35" s="440"/>
      <c r="F35" s="470"/>
      <c r="G35" s="471"/>
      <c r="H35" s="471"/>
      <c r="I35" s="471"/>
      <c r="J35" s="471"/>
      <c r="K35" s="471"/>
      <c r="L35" s="471"/>
      <c r="M35" s="471"/>
      <c r="N35" s="471"/>
      <c r="O35" s="471"/>
      <c r="P35" s="471"/>
      <c r="Q35" s="471"/>
      <c r="R35" s="471"/>
      <c r="S35" s="471"/>
      <c r="T35" s="471"/>
      <c r="U35" s="471"/>
      <c r="V35" s="472"/>
      <c r="W35" s="425"/>
      <c r="X35" s="409"/>
      <c r="Y35" s="409"/>
      <c r="Z35" s="409"/>
      <c r="AA35" s="409"/>
      <c r="AB35" s="409"/>
      <c r="AC35" s="409"/>
      <c r="AD35" s="409"/>
      <c r="AE35" s="409"/>
      <c r="AF35" s="409"/>
      <c r="AG35" s="409"/>
      <c r="AH35" s="427"/>
      <c r="AI35" s="425"/>
      <c r="AJ35" s="409"/>
      <c r="AK35" s="409"/>
      <c r="AL35" s="409"/>
      <c r="AM35" s="409"/>
      <c r="AN35" s="409"/>
      <c r="AO35" s="409"/>
      <c r="AP35" s="429"/>
      <c r="AQ35" s="413"/>
      <c r="AR35" s="409"/>
      <c r="AS35" s="409"/>
      <c r="AT35" s="427"/>
      <c r="AU35" s="413"/>
      <c r="AV35" s="409"/>
      <c r="AW35" s="409"/>
      <c r="AX35" s="409"/>
      <c r="AY35" s="409"/>
      <c r="AZ35" s="409"/>
      <c r="BA35" s="409"/>
      <c r="BB35" s="409"/>
      <c r="BC35" s="409"/>
      <c r="BD35" s="429"/>
      <c r="BE35" s="413"/>
      <c r="BF35" s="409"/>
      <c r="BG35" s="409"/>
      <c r="BH35" s="409"/>
      <c r="BI35" s="409"/>
      <c r="BJ35" s="409"/>
      <c r="BK35" s="409"/>
      <c r="BL35" s="409"/>
      <c r="BM35" s="409"/>
      <c r="BN35" s="409"/>
      <c r="BO35" s="409"/>
      <c r="BP35" s="409"/>
      <c r="BQ35" s="409"/>
      <c r="BR35" s="409"/>
      <c r="BS35" s="409"/>
      <c r="BT35" s="409"/>
      <c r="BU35" s="409"/>
      <c r="BV35" s="409"/>
      <c r="BW35" s="409"/>
      <c r="BX35" s="409"/>
      <c r="BY35" s="409"/>
      <c r="BZ35" s="427"/>
      <c r="CB35" s="173"/>
    </row>
    <row r="36" spans="2:80" ht="16.7" customHeight="1">
      <c r="B36" s="174"/>
      <c r="D36" s="439"/>
      <c r="E36" s="440"/>
      <c r="F36" s="470"/>
      <c r="G36" s="471"/>
      <c r="H36" s="471"/>
      <c r="I36" s="471"/>
      <c r="J36" s="471"/>
      <c r="K36" s="471"/>
      <c r="L36" s="471"/>
      <c r="M36" s="471"/>
      <c r="N36" s="471"/>
      <c r="O36" s="471"/>
      <c r="P36" s="471"/>
      <c r="Q36" s="471"/>
      <c r="R36" s="471"/>
      <c r="S36" s="471"/>
      <c r="T36" s="471"/>
      <c r="U36" s="471"/>
      <c r="V36" s="472"/>
      <c r="W36" s="425"/>
      <c r="X36" s="409"/>
      <c r="Y36" s="409"/>
      <c r="Z36" s="409"/>
      <c r="AA36" s="409"/>
      <c r="AB36" s="409"/>
      <c r="AC36" s="409"/>
      <c r="AD36" s="409"/>
      <c r="AE36" s="409"/>
      <c r="AF36" s="409"/>
      <c r="AG36" s="409"/>
      <c r="AH36" s="427"/>
      <c r="AI36" s="425"/>
      <c r="AJ36" s="409"/>
      <c r="AK36" s="409"/>
      <c r="AL36" s="409"/>
      <c r="AM36" s="409"/>
      <c r="AN36" s="409"/>
      <c r="AO36" s="409"/>
      <c r="AP36" s="429"/>
      <c r="AQ36" s="413"/>
      <c r="AR36" s="409"/>
      <c r="AS36" s="409"/>
      <c r="AT36" s="427"/>
      <c r="AU36" s="413"/>
      <c r="AV36" s="409"/>
      <c r="AW36" s="409"/>
      <c r="AX36" s="409"/>
      <c r="AY36" s="409"/>
      <c r="AZ36" s="409"/>
      <c r="BA36" s="409"/>
      <c r="BB36" s="409"/>
      <c r="BC36" s="409"/>
      <c r="BD36" s="429"/>
      <c r="BE36" s="413"/>
      <c r="BF36" s="409"/>
      <c r="BG36" s="409"/>
      <c r="BH36" s="409"/>
      <c r="BI36" s="409"/>
      <c r="BJ36" s="409"/>
      <c r="BK36" s="409"/>
      <c r="BL36" s="409"/>
      <c r="BM36" s="409"/>
      <c r="BN36" s="409"/>
      <c r="BO36" s="409"/>
      <c r="BP36" s="409"/>
      <c r="BQ36" s="409"/>
      <c r="BR36" s="409"/>
      <c r="BS36" s="409"/>
      <c r="BT36" s="409"/>
      <c r="BU36" s="409"/>
      <c r="BV36" s="409"/>
      <c r="BW36" s="409"/>
      <c r="BX36" s="409"/>
      <c r="BY36" s="409"/>
      <c r="BZ36" s="427"/>
      <c r="CB36" s="173"/>
    </row>
    <row r="37" spans="2:80" ht="16.7" customHeight="1" thickBot="1">
      <c r="B37" s="174"/>
      <c r="D37" s="441"/>
      <c r="E37" s="442"/>
      <c r="F37" s="466"/>
      <c r="G37" s="467"/>
      <c r="H37" s="467"/>
      <c r="I37" s="467"/>
      <c r="J37" s="467"/>
      <c r="K37" s="467"/>
      <c r="L37" s="467"/>
      <c r="M37" s="467"/>
      <c r="N37" s="467"/>
      <c r="O37" s="467"/>
      <c r="P37" s="467"/>
      <c r="Q37" s="467"/>
      <c r="R37" s="467"/>
      <c r="S37" s="467"/>
      <c r="T37" s="467"/>
      <c r="U37" s="467"/>
      <c r="V37" s="468"/>
      <c r="W37" s="375"/>
      <c r="X37" s="362"/>
      <c r="Y37" s="362"/>
      <c r="Z37" s="362"/>
      <c r="AA37" s="362"/>
      <c r="AB37" s="362"/>
      <c r="AC37" s="362"/>
      <c r="AD37" s="362"/>
      <c r="AE37" s="362"/>
      <c r="AF37" s="362"/>
      <c r="AG37" s="362"/>
      <c r="AH37" s="363"/>
      <c r="AI37" s="375"/>
      <c r="AJ37" s="362"/>
      <c r="AK37" s="362"/>
      <c r="AL37" s="362"/>
      <c r="AM37" s="362"/>
      <c r="AN37" s="362"/>
      <c r="AO37" s="362"/>
      <c r="AP37" s="386"/>
      <c r="AQ37" s="369"/>
      <c r="AR37" s="362"/>
      <c r="AS37" s="362"/>
      <c r="AT37" s="363"/>
      <c r="AU37" s="369"/>
      <c r="AV37" s="362"/>
      <c r="AW37" s="362"/>
      <c r="AX37" s="362"/>
      <c r="AY37" s="362"/>
      <c r="AZ37" s="362"/>
      <c r="BA37" s="362"/>
      <c r="BB37" s="362"/>
      <c r="BC37" s="362"/>
      <c r="BD37" s="386"/>
      <c r="BE37" s="369"/>
      <c r="BF37" s="362"/>
      <c r="BG37" s="362"/>
      <c r="BH37" s="362"/>
      <c r="BI37" s="362"/>
      <c r="BJ37" s="362"/>
      <c r="BK37" s="362"/>
      <c r="BL37" s="362"/>
      <c r="BM37" s="362"/>
      <c r="BN37" s="362"/>
      <c r="BO37" s="362"/>
      <c r="BP37" s="362"/>
      <c r="BQ37" s="362"/>
      <c r="BR37" s="362"/>
      <c r="BS37" s="362"/>
      <c r="BT37" s="362"/>
      <c r="BU37" s="362"/>
      <c r="BV37" s="362"/>
      <c r="BW37" s="362"/>
      <c r="BX37" s="362"/>
      <c r="BY37" s="362"/>
      <c r="BZ37" s="363"/>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59" t="s">
        <v>786</v>
      </c>
      <c r="E39" s="460"/>
      <c r="F39" s="460"/>
      <c r="G39" s="460"/>
      <c r="H39" s="460"/>
      <c r="I39" s="463" t="s">
        <v>787</v>
      </c>
      <c r="J39" s="464"/>
      <c r="K39" s="464"/>
      <c r="L39" s="464"/>
      <c r="M39" s="464"/>
      <c r="N39" s="464"/>
      <c r="O39" s="464"/>
      <c r="P39" s="464"/>
      <c r="Q39" s="464"/>
      <c r="R39" s="465"/>
      <c r="S39" s="469" t="s">
        <v>754</v>
      </c>
      <c r="T39" s="430"/>
      <c r="U39" s="430"/>
      <c r="V39" s="430"/>
      <c r="W39" s="430"/>
      <c r="X39" s="430"/>
      <c r="Y39" s="430"/>
      <c r="Z39" s="430"/>
      <c r="AA39" s="430"/>
      <c r="AB39" s="430"/>
      <c r="AC39" s="430"/>
      <c r="AD39" s="430"/>
      <c r="AE39" s="430" t="s">
        <v>750</v>
      </c>
      <c r="AF39" s="430"/>
      <c r="AG39" s="430" t="s">
        <v>750</v>
      </c>
      <c r="AH39" s="430"/>
      <c r="AI39" s="430" t="s">
        <v>750</v>
      </c>
      <c r="AJ39" s="430"/>
      <c r="AK39" s="430" t="s">
        <v>750</v>
      </c>
      <c r="AL39" s="430"/>
      <c r="AM39" s="430" t="s">
        <v>750</v>
      </c>
      <c r="AN39" s="430"/>
      <c r="AO39" s="430" t="s">
        <v>750</v>
      </c>
      <c r="AP39" s="430"/>
      <c r="AQ39" s="430" t="s">
        <v>750</v>
      </c>
      <c r="AR39" s="430"/>
      <c r="AS39" s="430" t="s">
        <v>750</v>
      </c>
      <c r="AT39" s="430"/>
      <c r="AU39" s="430" t="s">
        <v>750</v>
      </c>
      <c r="AV39" s="430"/>
      <c r="AW39" s="430" t="s">
        <v>750</v>
      </c>
      <c r="AX39" s="431"/>
      <c r="AY39" s="450" t="s">
        <v>788</v>
      </c>
      <c r="AZ39" s="451"/>
      <c r="BA39" s="451"/>
      <c r="BB39" s="451"/>
      <c r="BC39" s="451"/>
      <c r="BD39" s="451"/>
      <c r="BE39" s="451"/>
      <c r="BF39" s="451"/>
      <c r="BG39" s="451"/>
      <c r="BH39" s="451"/>
      <c r="BI39" s="451"/>
      <c r="BJ39" s="451"/>
      <c r="BK39" s="451"/>
      <c r="BL39" s="451"/>
      <c r="BM39" s="451"/>
      <c r="BN39" s="451"/>
      <c r="BO39" s="451"/>
      <c r="BP39" s="451"/>
      <c r="BQ39" s="430" t="s">
        <v>750</v>
      </c>
      <c r="BR39" s="430"/>
      <c r="BS39" s="430" t="s">
        <v>750</v>
      </c>
      <c r="BT39" s="431"/>
      <c r="BU39" s="432"/>
      <c r="BV39" s="433"/>
      <c r="BW39" s="433"/>
      <c r="BX39" s="433"/>
      <c r="BY39" s="433"/>
      <c r="BZ39" s="434"/>
      <c r="CB39" s="173"/>
    </row>
    <row r="40" spans="2:80" ht="16.7" customHeight="1" thickBot="1">
      <c r="B40" s="174"/>
      <c r="D40" s="461"/>
      <c r="E40" s="462"/>
      <c r="F40" s="462"/>
      <c r="G40" s="462"/>
      <c r="H40" s="462"/>
      <c r="I40" s="466"/>
      <c r="J40" s="467"/>
      <c r="K40" s="467"/>
      <c r="L40" s="467"/>
      <c r="M40" s="467"/>
      <c r="N40" s="467"/>
      <c r="O40" s="467"/>
      <c r="P40" s="467"/>
      <c r="Q40" s="467"/>
      <c r="R40" s="468"/>
      <c r="S40" s="435" t="s">
        <v>766</v>
      </c>
      <c r="T40" s="436"/>
      <c r="U40" s="436"/>
      <c r="V40" s="436"/>
      <c r="W40" s="436"/>
      <c r="X40" s="436"/>
      <c r="Y40" s="436"/>
      <c r="Z40" s="436"/>
      <c r="AA40" s="436"/>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7" t="s">
        <v>790</v>
      </c>
      <c r="E42" s="438"/>
      <c r="F42" s="443" t="s">
        <v>791</v>
      </c>
      <c r="G42" s="444"/>
      <c r="H42" s="444"/>
      <c r="I42" s="444"/>
      <c r="J42" s="444"/>
      <c r="K42" s="444"/>
      <c r="L42" s="444"/>
      <c r="M42" s="444"/>
      <c r="N42" s="444"/>
      <c r="O42" s="444"/>
      <c r="P42" s="444"/>
      <c r="Q42" s="444"/>
      <c r="R42" s="445"/>
      <c r="S42" s="446" t="s">
        <v>750</v>
      </c>
      <c r="T42" s="447"/>
      <c r="U42" s="447" t="s">
        <v>750</v>
      </c>
      <c r="V42" s="447"/>
      <c r="W42" s="447"/>
      <c r="X42" s="447"/>
      <c r="Y42" s="447"/>
      <c r="Z42" s="447"/>
      <c r="AA42" s="447"/>
      <c r="AB42" s="447"/>
      <c r="AC42" s="447"/>
      <c r="AD42" s="448"/>
      <c r="AE42" s="449" t="s">
        <v>750</v>
      </c>
      <c r="AF42" s="447"/>
      <c r="AG42" s="447" t="s">
        <v>750</v>
      </c>
      <c r="AH42" s="447"/>
      <c r="AI42" s="447"/>
      <c r="AJ42" s="447"/>
      <c r="AK42" s="447"/>
      <c r="AL42" s="447"/>
      <c r="AM42" s="447"/>
      <c r="AN42" s="447"/>
      <c r="AO42" s="447"/>
      <c r="AP42" s="452"/>
      <c r="AQ42" s="453" t="s">
        <v>792</v>
      </c>
      <c r="AR42" s="454"/>
      <c r="AS42" s="454"/>
      <c r="AT42" s="454"/>
      <c r="AU42" s="454"/>
      <c r="AV42" s="454"/>
      <c r="AW42" s="454"/>
      <c r="AX42" s="454"/>
      <c r="AY42" s="454"/>
      <c r="AZ42" s="454"/>
      <c r="BA42" s="454"/>
      <c r="BB42" s="455"/>
      <c r="CB42" s="173"/>
    </row>
    <row r="43" spans="2:80" ht="16.7" customHeight="1">
      <c r="B43" s="174"/>
      <c r="D43" s="439"/>
      <c r="E43" s="440"/>
      <c r="F43" s="410" t="s">
        <v>793</v>
      </c>
      <c r="G43" s="411"/>
      <c r="H43" s="411"/>
      <c r="I43" s="411"/>
      <c r="J43" s="411"/>
      <c r="K43" s="411"/>
      <c r="L43" s="411"/>
      <c r="M43" s="411"/>
      <c r="N43" s="411"/>
      <c r="O43" s="411"/>
      <c r="P43" s="411"/>
      <c r="Q43" s="411"/>
      <c r="R43" s="412"/>
      <c r="S43" s="413" t="s">
        <v>750</v>
      </c>
      <c r="T43" s="409"/>
      <c r="U43" s="409" t="s">
        <v>750</v>
      </c>
      <c r="V43" s="409"/>
      <c r="W43" s="423" t="s">
        <v>85</v>
      </c>
      <c r="X43" s="423"/>
      <c r="Y43" s="423"/>
      <c r="Z43" s="423"/>
      <c r="AA43" s="423"/>
      <c r="AB43" s="423"/>
      <c r="AC43" s="423"/>
      <c r="AD43" s="424"/>
      <c r="AE43" s="425" t="s">
        <v>750</v>
      </c>
      <c r="AF43" s="409"/>
      <c r="AG43" s="409" t="s">
        <v>750</v>
      </c>
      <c r="AH43" s="409"/>
      <c r="AI43" s="423" t="s">
        <v>85</v>
      </c>
      <c r="AJ43" s="423"/>
      <c r="AK43" s="423"/>
      <c r="AL43" s="423"/>
      <c r="AM43" s="423"/>
      <c r="AN43" s="423"/>
      <c r="AO43" s="423"/>
      <c r="AP43" s="426"/>
      <c r="AQ43" s="456"/>
      <c r="AR43" s="457"/>
      <c r="AS43" s="457"/>
      <c r="AT43" s="457"/>
      <c r="AU43" s="457"/>
      <c r="AV43" s="457"/>
      <c r="AW43" s="457"/>
      <c r="AX43" s="457"/>
      <c r="AY43" s="457"/>
      <c r="AZ43" s="457"/>
      <c r="BA43" s="457"/>
      <c r="BB43" s="458"/>
      <c r="CB43" s="173"/>
    </row>
    <row r="44" spans="2:80" ht="16.7" customHeight="1">
      <c r="B44" s="174"/>
      <c r="D44" s="439"/>
      <c r="E44" s="440"/>
      <c r="F44" s="410" t="s">
        <v>794</v>
      </c>
      <c r="G44" s="411"/>
      <c r="H44" s="411"/>
      <c r="I44" s="411"/>
      <c r="J44" s="411"/>
      <c r="K44" s="411"/>
      <c r="L44" s="411"/>
      <c r="M44" s="411"/>
      <c r="N44" s="411"/>
      <c r="O44" s="411"/>
      <c r="P44" s="411"/>
      <c r="Q44" s="411"/>
      <c r="R44" s="412"/>
      <c r="S44" s="413" t="s">
        <v>750</v>
      </c>
      <c r="T44" s="409"/>
      <c r="U44" s="409" t="s">
        <v>750</v>
      </c>
      <c r="V44" s="409"/>
      <c r="W44" s="409" t="s">
        <v>750</v>
      </c>
      <c r="X44" s="409"/>
      <c r="Y44" s="409" t="s">
        <v>750</v>
      </c>
      <c r="Z44" s="409"/>
      <c r="AA44" s="409" t="s">
        <v>750</v>
      </c>
      <c r="AB44" s="409"/>
      <c r="AC44" s="409" t="s">
        <v>750</v>
      </c>
      <c r="AD44" s="427"/>
      <c r="AE44" s="425" t="s">
        <v>750</v>
      </c>
      <c r="AF44" s="409"/>
      <c r="AG44" s="409" t="s">
        <v>750</v>
      </c>
      <c r="AH44" s="409"/>
      <c r="AI44" s="409" t="s">
        <v>750</v>
      </c>
      <c r="AJ44" s="409"/>
      <c r="AK44" s="409" t="s">
        <v>750</v>
      </c>
      <c r="AL44" s="409"/>
      <c r="AM44" s="409" t="s">
        <v>750</v>
      </c>
      <c r="AN44" s="409"/>
      <c r="AO44" s="409" t="s">
        <v>750</v>
      </c>
      <c r="AP44" s="429"/>
      <c r="AQ44" s="413" t="s">
        <v>750</v>
      </c>
      <c r="AR44" s="409"/>
      <c r="AS44" s="409" t="s">
        <v>750</v>
      </c>
      <c r="AT44" s="409"/>
      <c r="AU44" s="409" t="s">
        <v>750</v>
      </c>
      <c r="AV44" s="409"/>
      <c r="AW44" s="409" t="s">
        <v>750</v>
      </c>
      <c r="AX44" s="409"/>
      <c r="AY44" s="409" t="s">
        <v>750</v>
      </c>
      <c r="AZ44" s="409"/>
      <c r="BA44" s="409" t="s">
        <v>750</v>
      </c>
      <c r="BB44" s="427"/>
      <c r="CB44" s="173"/>
    </row>
    <row r="45" spans="2:80" ht="16.7" customHeight="1">
      <c r="B45" s="174"/>
      <c r="D45" s="439"/>
      <c r="E45" s="440"/>
      <c r="F45" s="410" t="s">
        <v>795</v>
      </c>
      <c r="G45" s="411"/>
      <c r="H45" s="411"/>
      <c r="I45" s="411"/>
      <c r="J45" s="411"/>
      <c r="K45" s="411"/>
      <c r="L45" s="411"/>
      <c r="M45" s="411"/>
      <c r="N45" s="411"/>
      <c r="O45" s="411"/>
      <c r="P45" s="411"/>
      <c r="Q45" s="411"/>
      <c r="R45" s="412"/>
      <c r="S45" s="413" t="s">
        <v>750</v>
      </c>
      <c r="T45" s="409"/>
      <c r="U45" s="409" t="s">
        <v>750</v>
      </c>
      <c r="V45" s="409"/>
      <c r="W45" s="409" t="s">
        <v>750</v>
      </c>
      <c r="X45" s="409"/>
      <c r="Y45" s="409" t="s">
        <v>750</v>
      </c>
      <c r="Z45" s="409"/>
      <c r="AA45" s="420" t="s">
        <v>796</v>
      </c>
      <c r="AB45" s="420"/>
      <c r="AC45" s="420"/>
      <c r="AD45" s="428"/>
      <c r="AE45" s="425" t="s">
        <v>750</v>
      </c>
      <c r="AF45" s="409"/>
      <c r="AG45" s="409" t="s">
        <v>750</v>
      </c>
      <c r="AH45" s="409"/>
      <c r="AI45" s="409" t="s">
        <v>750</v>
      </c>
      <c r="AJ45" s="409"/>
      <c r="AK45" s="409" t="s">
        <v>750</v>
      </c>
      <c r="AL45" s="409"/>
      <c r="AM45" s="420" t="s">
        <v>796</v>
      </c>
      <c r="AN45" s="420"/>
      <c r="AO45" s="420"/>
      <c r="AP45" s="421"/>
      <c r="AQ45" s="422"/>
      <c r="AR45" s="414"/>
      <c r="AS45" s="414"/>
      <c r="AT45" s="414"/>
      <c r="AU45" s="414"/>
      <c r="AV45" s="414"/>
      <c r="AW45" s="414"/>
      <c r="AX45" s="414"/>
      <c r="AY45" s="414"/>
      <c r="AZ45" s="414"/>
      <c r="BA45" s="414"/>
      <c r="BB45" s="415"/>
      <c r="CB45" s="173"/>
    </row>
    <row r="46" spans="2:80" ht="16.7" customHeight="1" thickBot="1">
      <c r="B46" s="174"/>
      <c r="D46" s="439"/>
      <c r="E46" s="440"/>
      <c r="F46" s="416" t="s">
        <v>797</v>
      </c>
      <c r="G46" s="417"/>
      <c r="H46" s="417"/>
      <c r="I46" s="417"/>
      <c r="J46" s="417"/>
      <c r="K46" s="417"/>
      <c r="L46" s="417"/>
      <c r="M46" s="417"/>
      <c r="N46" s="417"/>
      <c r="O46" s="417"/>
      <c r="P46" s="417"/>
      <c r="Q46" s="417"/>
      <c r="R46" s="418"/>
      <c r="S46" s="404" t="s">
        <v>750</v>
      </c>
      <c r="T46" s="397"/>
      <c r="U46" s="397" t="s">
        <v>750</v>
      </c>
      <c r="V46" s="397"/>
      <c r="W46" s="397" t="s">
        <v>750</v>
      </c>
      <c r="X46" s="397"/>
      <c r="Y46" s="397" t="s">
        <v>750</v>
      </c>
      <c r="Z46" s="397"/>
      <c r="AA46" s="397" t="s">
        <v>750</v>
      </c>
      <c r="AB46" s="397"/>
      <c r="AC46" s="397" t="s">
        <v>750</v>
      </c>
      <c r="AD46" s="398"/>
      <c r="AE46" s="419" t="s">
        <v>750</v>
      </c>
      <c r="AF46" s="397"/>
      <c r="AG46" s="397" t="s">
        <v>750</v>
      </c>
      <c r="AH46" s="397"/>
      <c r="AI46" s="397" t="s">
        <v>750</v>
      </c>
      <c r="AJ46" s="397"/>
      <c r="AK46" s="397" t="s">
        <v>750</v>
      </c>
      <c r="AL46" s="397"/>
      <c r="AM46" s="397" t="s">
        <v>750</v>
      </c>
      <c r="AN46" s="397"/>
      <c r="AO46" s="397" t="s">
        <v>750</v>
      </c>
      <c r="AP46" s="403"/>
      <c r="AQ46" s="404" t="s">
        <v>750</v>
      </c>
      <c r="AR46" s="397"/>
      <c r="AS46" s="397" t="s">
        <v>750</v>
      </c>
      <c r="AT46" s="397"/>
      <c r="AU46" s="397" t="s">
        <v>750</v>
      </c>
      <c r="AV46" s="397"/>
      <c r="AW46" s="397" t="s">
        <v>750</v>
      </c>
      <c r="AX46" s="397"/>
      <c r="AY46" s="397" t="s">
        <v>750</v>
      </c>
      <c r="AZ46" s="397"/>
      <c r="BA46" s="397" t="s">
        <v>750</v>
      </c>
      <c r="BB46" s="398"/>
      <c r="CB46" s="173"/>
    </row>
    <row r="47" spans="2:80" ht="16.7" customHeight="1">
      <c r="B47" s="174"/>
      <c r="D47" s="439"/>
      <c r="E47" s="440"/>
      <c r="F47" s="399" t="s">
        <v>798</v>
      </c>
      <c r="G47" s="400"/>
      <c r="H47" s="400"/>
      <c r="I47" s="400"/>
      <c r="J47" s="400"/>
      <c r="K47" s="400"/>
      <c r="L47" s="400"/>
      <c r="M47" s="400"/>
      <c r="N47" s="400"/>
      <c r="O47" s="400"/>
      <c r="P47" s="400"/>
      <c r="Q47" s="400"/>
      <c r="R47" s="401"/>
      <c r="S47" s="402" t="s">
        <v>750</v>
      </c>
      <c r="T47" s="394"/>
      <c r="U47" s="394" t="s">
        <v>750</v>
      </c>
      <c r="V47" s="394"/>
      <c r="W47" s="394" t="s">
        <v>750</v>
      </c>
      <c r="X47" s="394"/>
      <c r="Y47" s="394" t="s">
        <v>750</v>
      </c>
      <c r="Z47" s="394"/>
      <c r="AA47" s="394" t="s">
        <v>750</v>
      </c>
      <c r="AB47" s="394"/>
      <c r="AC47" s="394" t="s">
        <v>750</v>
      </c>
      <c r="AD47" s="395"/>
      <c r="AE47" s="396" t="s">
        <v>750</v>
      </c>
      <c r="AF47" s="394"/>
      <c r="AG47" s="394" t="s">
        <v>750</v>
      </c>
      <c r="AH47" s="394"/>
      <c r="AI47" s="394" t="s">
        <v>750</v>
      </c>
      <c r="AJ47" s="394"/>
      <c r="AK47" s="394" t="s">
        <v>750</v>
      </c>
      <c r="AL47" s="394"/>
      <c r="AM47" s="394" t="s">
        <v>750</v>
      </c>
      <c r="AN47" s="394"/>
      <c r="AO47" s="394" t="s">
        <v>750</v>
      </c>
      <c r="AP47" s="407"/>
      <c r="AQ47" s="408"/>
      <c r="AR47" s="405"/>
      <c r="AS47" s="405"/>
      <c r="AT47" s="405"/>
      <c r="AU47" s="405"/>
      <c r="AV47" s="405"/>
      <c r="AW47" s="405"/>
      <c r="AX47" s="405"/>
      <c r="AY47" s="405"/>
      <c r="AZ47" s="405"/>
      <c r="BA47" s="405"/>
      <c r="BB47" s="406"/>
      <c r="CB47" s="173"/>
    </row>
    <row r="48" spans="2:80" ht="16.7" customHeight="1">
      <c r="B48" s="174"/>
      <c r="D48" s="439"/>
      <c r="E48" s="440"/>
      <c r="F48" s="388" t="s">
        <v>799</v>
      </c>
      <c r="G48" s="389"/>
      <c r="H48" s="389"/>
      <c r="I48" s="389"/>
      <c r="J48" s="389"/>
      <c r="K48" s="389"/>
      <c r="L48" s="389"/>
      <c r="M48" s="389"/>
      <c r="N48" s="389"/>
      <c r="O48" s="389"/>
      <c r="P48" s="389"/>
      <c r="Q48" s="389"/>
      <c r="R48" s="390"/>
      <c r="S48" s="391" t="s">
        <v>750</v>
      </c>
      <c r="T48" s="381"/>
      <c r="U48" s="381" t="s">
        <v>750</v>
      </c>
      <c r="V48" s="381"/>
      <c r="W48" s="381" t="s">
        <v>750</v>
      </c>
      <c r="X48" s="381"/>
      <c r="Y48" s="381" t="s">
        <v>750</v>
      </c>
      <c r="Z48" s="381"/>
      <c r="AA48" s="381" t="s">
        <v>750</v>
      </c>
      <c r="AB48" s="381"/>
      <c r="AC48" s="381" t="s">
        <v>750</v>
      </c>
      <c r="AD48" s="392"/>
      <c r="AE48" s="393" t="s">
        <v>750</v>
      </c>
      <c r="AF48" s="381"/>
      <c r="AG48" s="381" t="s">
        <v>750</v>
      </c>
      <c r="AH48" s="381"/>
      <c r="AI48" s="381" t="s">
        <v>750</v>
      </c>
      <c r="AJ48" s="381"/>
      <c r="AK48" s="381" t="s">
        <v>750</v>
      </c>
      <c r="AL48" s="381"/>
      <c r="AM48" s="381" t="s">
        <v>750</v>
      </c>
      <c r="AN48" s="381"/>
      <c r="AO48" s="381" t="s">
        <v>750</v>
      </c>
      <c r="AP48" s="382"/>
      <c r="AQ48" s="383"/>
      <c r="AR48" s="376"/>
      <c r="AS48" s="376"/>
      <c r="AT48" s="376"/>
      <c r="AU48" s="376"/>
      <c r="AV48" s="376"/>
      <c r="AW48" s="376"/>
      <c r="AX48" s="376"/>
      <c r="AY48" s="376"/>
      <c r="AZ48" s="376"/>
      <c r="BA48" s="376"/>
      <c r="BB48" s="377"/>
      <c r="CB48" s="173"/>
    </row>
    <row r="49" spans="2:80" ht="16.7" customHeight="1" thickBot="1">
      <c r="B49" s="174"/>
      <c r="D49" s="439"/>
      <c r="E49" s="440"/>
      <c r="F49" s="378" t="s">
        <v>800</v>
      </c>
      <c r="G49" s="379"/>
      <c r="H49" s="379"/>
      <c r="I49" s="379"/>
      <c r="J49" s="379"/>
      <c r="K49" s="379"/>
      <c r="L49" s="379"/>
      <c r="M49" s="379"/>
      <c r="N49" s="379"/>
      <c r="O49" s="379"/>
      <c r="P49" s="379"/>
      <c r="Q49" s="379"/>
      <c r="R49" s="380"/>
      <c r="S49" s="369" t="s">
        <v>750</v>
      </c>
      <c r="T49" s="362"/>
      <c r="U49" s="362" t="s">
        <v>750</v>
      </c>
      <c r="V49" s="362"/>
      <c r="W49" s="362" t="s">
        <v>750</v>
      </c>
      <c r="X49" s="362"/>
      <c r="Y49" s="362" t="s">
        <v>750</v>
      </c>
      <c r="Z49" s="362"/>
      <c r="AA49" s="362" t="s">
        <v>750</v>
      </c>
      <c r="AB49" s="362"/>
      <c r="AC49" s="362" t="s">
        <v>750</v>
      </c>
      <c r="AD49" s="363"/>
      <c r="AE49" s="375" t="s">
        <v>750</v>
      </c>
      <c r="AF49" s="362"/>
      <c r="AG49" s="362" t="s">
        <v>750</v>
      </c>
      <c r="AH49" s="362"/>
      <c r="AI49" s="362" t="s">
        <v>750</v>
      </c>
      <c r="AJ49" s="362"/>
      <c r="AK49" s="362" t="s">
        <v>750</v>
      </c>
      <c r="AL49" s="362"/>
      <c r="AM49" s="362" t="s">
        <v>750</v>
      </c>
      <c r="AN49" s="362"/>
      <c r="AO49" s="362" t="s">
        <v>750</v>
      </c>
      <c r="AP49" s="386"/>
      <c r="AQ49" s="387" t="s">
        <v>750</v>
      </c>
      <c r="AR49" s="384"/>
      <c r="AS49" s="384" t="s">
        <v>750</v>
      </c>
      <c r="AT49" s="384"/>
      <c r="AU49" s="384" t="s">
        <v>750</v>
      </c>
      <c r="AV49" s="384"/>
      <c r="AW49" s="384" t="s">
        <v>750</v>
      </c>
      <c r="AX49" s="384"/>
      <c r="AY49" s="384" t="s">
        <v>750</v>
      </c>
      <c r="AZ49" s="384"/>
      <c r="BA49" s="384" t="s">
        <v>750</v>
      </c>
      <c r="BB49" s="385"/>
      <c r="CB49" s="173"/>
    </row>
    <row r="50" spans="2:80" ht="16.7" customHeight="1" thickBot="1">
      <c r="B50" s="174"/>
      <c r="D50" s="439"/>
      <c r="E50" s="440"/>
      <c r="F50" s="370" t="s">
        <v>801</v>
      </c>
      <c r="G50" s="373"/>
      <c r="H50" s="373"/>
      <c r="I50" s="373"/>
      <c r="J50" s="373"/>
      <c r="K50" s="373"/>
      <c r="L50" s="373"/>
      <c r="M50" s="373"/>
      <c r="N50" s="373"/>
      <c r="O50" s="373"/>
      <c r="P50" s="373"/>
      <c r="Q50" s="373"/>
      <c r="R50" s="374"/>
      <c r="S50" s="369" t="s">
        <v>750</v>
      </c>
      <c r="T50" s="362"/>
      <c r="U50" s="362" t="s">
        <v>750</v>
      </c>
      <c r="V50" s="362"/>
      <c r="W50" s="362" t="s">
        <v>750</v>
      </c>
      <c r="X50" s="362"/>
      <c r="Y50" s="362" t="s">
        <v>750</v>
      </c>
      <c r="Z50" s="362"/>
      <c r="AA50" s="362" t="s">
        <v>750</v>
      </c>
      <c r="AB50" s="362"/>
      <c r="AC50" s="362" t="s">
        <v>750</v>
      </c>
      <c r="AD50" s="363"/>
      <c r="AE50" s="369" t="s">
        <v>750</v>
      </c>
      <c r="AF50" s="362"/>
      <c r="AG50" s="362" t="s">
        <v>750</v>
      </c>
      <c r="AH50" s="362"/>
      <c r="AI50" s="362" t="s">
        <v>750</v>
      </c>
      <c r="AJ50" s="362"/>
      <c r="AK50" s="362" t="s">
        <v>750</v>
      </c>
      <c r="AL50" s="362"/>
      <c r="AM50" s="362" t="s">
        <v>750</v>
      </c>
      <c r="AN50" s="362"/>
      <c r="AO50" s="362" t="s">
        <v>750</v>
      </c>
      <c r="AP50" s="363"/>
      <c r="AQ50" s="369" t="s">
        <v>750</v>
      </c>
      <c r="AR50" s="362"/>
      <c r="AS50" s="362" t="s">
        <v>750</v>
      </c>
      <c r="AT50" s="362"/>
      <c r="AU50" s="362" t="s">
        <v>750</v>
      </c>
      <c r="AV50" s="362"/>
      <c r="AW50" s="362" t="s">
        <v>750</v>
      </c>
      <c r="AX50" s="362"/>
      <c r="AY50" s="362" t="s">
        <v>750</v>
      </c>
      <c r="AZ50" s="362"/>
      <c r="BA50" s="362" t="s">
        <v>750</v>
      </c>
      <c r="BB50" s="363"/>
      <c r="CB50" s="173"/>
    </row>
    <row r="51" spans="2:80" ht="16.7" customHeight="1" thickBot="1">
      <c r="B51" s="174"/>
      <c r="D51" s="439"/>
      <c r="E51" s="440"/>
      <c r="F51" s="370" t="s">
        <v>802</v>
      </c>
      <c r="G51" s="371"/>
      <c r="H51" s="371"/>
      <c r="I51" s="371"/>
      <c r="J51" s="371"/>
      <c r="K51" s="371"/>
      <c r="L51" s="371"/>
      <c r="M51" s="371"/>
      <c r="N51" s="371"/>
      <c r="O51" s="371"/>
      <c r="P51" s="371"/>
      <c r="Q51" s="371"/>
      <c r="R51" s="372"/>
      <c r="S51" s="369" t="s">
        <v>750</v>
      </c>
      <c r="T51" s="362"/>
      <c r="U51" s="362" t="s">
        <v>750</v>
      </c>
      <c r="V51" s="362"/>
      <c r="W51" s="362" t="s">
        <v>750</v>
      </c>
      <c r="X51" s="362"/>
      <c r="Y51" s="362" t="s">
        <v>750</v>
      </c>
      <c r="Z51" s="362"/>
      <c r="AA51" s="362" t="s">
        <v>750</v>
      </c>
      <c r="AB51" s="362"/>
      <c r="AC51" s="362" t="s">
        <v>750</v>
      </c>
      <c r="AD51" s="363"/>
      <c r="AE51" s="369" t="s">
        <v>750</v>
      </c>
      <c r="AF51" s="362"/>
      <c r="AG51" s="362" t="s">
        <v>750</v>
      </c>
      <c r="AH51" s="362"/>
      <c r="AI51" s="362" t="s">
        <v>750</v>
      </c>
      <c r="AJ51" s="362"/>
      <c r="AK51" s="362" t="s">
        <v>750</v>
      </c>
      <c r="AL51" s="362"/>
      <c r="AM51" s="362" t="s">
        <v>750</v>
      </c>
      <c r="AN51" s="362"/>
      <c r="AO51" s="362" t="s">
        <v>750</v>
      </c>
      <c r="AP51" s="363"/>
      <c r="AQ51" s="369" t="s">
        <v>750</v>
      </c>
      <c r="AR51" s="362"/>
      <c r="AS51" s="362" t="s">
        <v>750</v>
      </c>
      <c r="AT51" s="362"/>
      <c r="AU51" s="362" t="s">
        <v>750</v>
      </c>
      <c r="AV51" s="362"/>
      <c r="AW51" s="362" t="s">
        <v>750</v>
      </c>
      <c r="AX51" s="362"/>
      <c r="AY51" s="362" t="s">
        <v>750</v>
      </c>
      <c r="AZ51" s="362"/>
      <c r="BA51" s="362" t="s">
        <v>750</v>
      </c>
      <c r="BB51" s="363"/>
      <c r="CB51" s="173"/>
    </row>
    <row r="52" spans="2:80" ht="16.7" customHeight="1" thickBot="1">
      <c r="B52" s="174"/>
      <c r="D52" s="439"/>
      <c r="E52" s="440"/>
      <c r="F52" s="370" t="s">
        <v>803</v>
      </c>
      <c r="G52" s="371"/>
      <c r="H52" s="371"/>
      <c r="I52" s="371"/>
      <c r="J52" s="371"/>
      <c r="K52" s="371"/>
      <c r="L52" s="371"/>
      <c r="M52" s="371"/>
      <c r="N52" s="371"/>
      <c r="O52" s="371"/>
      <c r="P52" s="371"/>
      <c r="Q52" s="371"/>
      <c r="R52" s="372"/>
      <c r="S52" s="369" t="s">
        <v>750</v>
      </c>
      <c r="T52" s="362"/>
      <c r="U52" s="362" t="s">
        <v>750</v>
      </c>
      <c r="V52" s="362"/>
      <c r="W52" s="362" t="s">
        <v>750</v>
      </c>
      <c r="X52" s="362"/>
      <c r="Y52" s="362" t="s">
        <v>750</v>
      </c>
      <c r="Z52" s="362"/>
      <c r="AA52" s="362" t="s">
        <v>750</v>
      </c>
      <c r="AB52" s="362"/>
      <c r="AC52" s="362" t="s">
        <v>750</v>
      </c>
      <c r="AD52" s="363"/>
      <c r="AE52" s="369" t="s">
        <v>750</v>
      </c>
      <c r="AF52" s="362"/>
      <c r="AG52" s="362" t="s">
        <v>750</v>
      </c>
      <c r="AH52" s="362"/>
      <c r="AI52" s="362" t="s">
        <v>750</v>
      </c>
      <c r="AJ52" s="362"/>
      <c r="AK52" s="362" t="s">
        <v>750</v>
      </c>
      <c r="AL52" s="362"/>
      <c r="AM52" s="362" t="s">
        <v>750</v>
      </c>
      <c r="AN52" s="362"/>
      <c r="AO52" s="362" t="s">
        <v>750</v>
      </c>
      <c r="AP52" s="363"/>
      <c r="AQ52" s="369" t="s">
        <v>750</v>
      </c>
      <c r="AR52" s="362"/>
      <c r="AS52" s="362" t="s">
        <v>750</v>
      </c>
      <c r="AT52" s="362"/>
      <c r="AU52" s="362" t="s">
        <v>750</v>
      </c>
      <c r="AV52" s="362"/>
      <c r="AW52" s="362" t="s">
        <v>750</v>
      </c>
      <c r="AX52" s="362"/>
      <c r="AY52" s="362" t="s">
        <v>750</v>
      </c>
      <c r="AZ52" s="362"/>
      <c r="BA52" s="362" t="s">
        <v>750</v>
      </c>
      <c r="BB52" s="363"/>
      <c r="CB52" s="173"/>
    </row>
    <row r="53" spans="2:80" ht="16.7" customHeight="1" thickBot="1">
      <c r="B53" s="174"/>
      <c r="D53" s="439"/>
      <c r="E53" s="440"/>
      <c r="F53" s="364" t="s">
        <v>804</v>
      </c>
      <c r="G53" s="365"/>
      <c r="H53" s="365"/>
      <c r="I53" s="365"/>
      <c r="J53" s="365"/>
      <c r="K53" s="366" t="s">
        <v>805</v>
      </c>
      <c r="L53" s="367"/>
      <c r="M53" s="367"/>
      <c r="N53" s="367"/>
      <c r="O53" s="367"/>
      <c r="P53" s="367"/>
      <c r="Q53" s="367"/>
      <c r="R53" s="368"/>
      <c r="S53" s="361" t="s">
        <v>750</v>
      </c>
      <c r="T53" s="359"/>
      <c r="U53" s="358" t="s">
        <v>750</v>
      </c>
      <c r="V53" s="359"/>
      <c r="W53" s="358" t="s">
        <v>750</v>
      </c>
      <c r="X53" s="359"/>
      <c r="Y53" s="358" t="s">
        <v>750</v>
      </c>
      <c r="Z53" s="359"/>
      <c r="AA53" s="358" t="s">
        <v>750</v>
      </c>
      <c r="AB53" s="359"/>
      <c r="AC53" s="358" t="s">
        <v>750</v>
      </c>
      <c r="AD53" s="360"/>
      <c r="AE53" s="361" t="s">
        <v>750</v>
      </c>
      <c r="AF53" s="359"/>
      <c r="AG53" s="358" t="s">
        <v>750</v>
      </c>
      <c r="AH53" s="359"/>
      <c r="AI53" s="358" t="s">
        <v>750</v>
      </c>
      <c r="AJ53" s="359"/>
      <c r="AK53" s="358" t="s">
        <v>750</v>
      </c>
      <c r="AL53" s="359"/>
      <c r="AM53" s="358" t="s">
        <v>750</v>
      </c>
      <c r="AN53" s="359"/>
      <c r="AO53" s="358" t="s">
        <v>750</v>
      </c>
      <c r="AP53" s="360"/>
      <c r="AQ53" s="361" t="s">
        <v>750</v>
      </c>
      <c r="AR53" s="359"/>
      <c r="AS53" s="358" t="s">
        <v>750</v>
      </c>
      <c r="AT53" s="359"/>
      <c r="AU53" s="358" t="s">
        <v>750</v>
      </c>
      <c r="AV53" s="359"/>
      <c r="AW53" s="358" t="s">
        <v>750</v>
      </c>
      <c r="AX53" s="359"/>
      <c r="AY53" s="358" t="s">
        <v>750</v>
      </c>
      <c r="AZ53" s="359"/>
      <c r="BA53" s="358" t="s">
        <v>750</v>
      </c>
      <c r="BB53" s="360"/>
      <c r="CB53" s="173"/>
    </row>
    <row r="54" spans="2:80" ht="16.7" customHeight="1" thickTop="1" thickBot="1">
      <c r="B54" s="174"/>
      <c r="D54" s="441"/>
      <c r="E54" s="442"/>
      <c r="F54" s="352" t="s">
        <v>806</v>
      </c>
      <c r="G54" s="353"/>
      <c r="H54" s="353"/>
      <c r="I54" s="353"/>
      <c r="J54" s="353"/>
      <c r="K54" s="353"/>
      <c r="L54" s="353"/>
      <c r="M54" s="353"/>
      <c r="N54" s="353"/>
      <c r="O54" s="353"/>
      <c r="P54" s="353"/>
      <c r="Q54" s="353"/>
      <c r="R54" s="354"/>
      <c r="S54" s="350" t="s">
        <v>750</v>
      </c>
      <c r="T54" s="351"/>
      <c r="U54" s="351" t="s">
        <v>750</v>
      </c>
      <c r="V54" s="351"/>
      <c r="W54" s="351" t="s">
        <v>750</v>
      </c>
      <c r="X54" s="351"/>
      <c r="Y54" s="351" t="s">
        <v>750</v>
      </c>
      <c r="Z54" s="351"/>
      <c r="AA54" s="351" t="s">
        <v>750</v>
      </c>
      <c r="AB54" s="351"/>
      <c r="AC54" s="351" t="s">
        <v>750</v>
      </c>
      <c r="AD54" s="355"/>
      <c r="AE54" s="356" t="s">
        <v>750</v>
      </c>
      <c r="AF54" s="351"/>
      <c r="AG54" s="351" t="s">
        <v>750</v>
      </c>
      <c r="AH54" s="351"/>
      <c r="AI54" s="351" t="s">
        <v>750</v>
      </c>
      <c r="AJ54" s="351"/>
      <c r="AK54" s="351" t="s">
        <v>750</v>
      </c>
      <c r="AL54" s="351"/>
      <c r="AM54" s="351" t="s">
        <v>750</v>
      </c>
      <c r="AN54" s="351"/>
      <c r="AO54" s="351" t="s">
        <v>750</v>
      </c>
      <c r="AP54" s="357"/>
      <c r="AQ54" s="350" t="s">
        <v>750</v>
      </c>
      <c r="AR54" s="351"/>
      <c r="AS54" s="351" t="s">
        <v>750</v>
      </c>
      <c r="AT54" s="351"/>
      <c r="AU54" s="351" t="s">
        <v>750</v>
      </c>
      <c r="AV54" s="351"/>
      <c r="AW54" s="351" t="s">
        <v>750</v>
      </c>
      <c r="AX54" s="351"/>
      <c r="AY54" s="351" t="s">
        <v>750</v>
      </c>
      <c r="AZ54" s="351"/>
      <c r="BA54" s="351" t="s">
        <v>750</v>
      </c>
      <c r="BB54" s="355"/>
      <c r="CB54" s="173"/>
    </row>
    <row r="55" spans="2:80" ht="6.75" customHeight="1" thickBot="1">
      <c r="B55" s="174"/>
      <c r="D55" s="178"/>
      <c r="E55" s="178"/>
      <c r="F55" s="349"/>
      <c r="G55" s="349"/>
      <c r="H55" s="349"/>
      <c r="I55" s="349"/>
      <c r="J55" s="349"/>
      <c r="K55" s="349"/>
      <c r="L55" s="349"/>
      <c r="M55" s="349"/>
      <c r="N55" s="349"/>
      <c r="O55" s="349"/>
      <c r="P55" s="349"/>
      <c r="Q55" s="349"/>
      <c r="R55" s="349"/>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CB55" s="173"/>
    </row>
    <row r="56" spans="2:80" ht="13.7" customHeight="1" thickBot="1">
      <c r="B56" s="174"/>
      <c r="D56" s="345" t="s">
        <v>807</v>
      </c>
      <c r="E56" s="345"/>
      <c r="F56" s="345"/>
      <c r="G56" s="345"/>
      <c r="H56" s="345"/>
      <c r="I56" s="345"/>
      <c r="J56" s="345"/>
      <c r="K56" s="345"/>
      <c r="L56" s="345"/>
      <c r="M56" s="345"/>
      <c r="N56" s="345"/>
      <c r="O56" s="345"/>
      <c r="P56" s="345"/>
      <c r="Q56" s="345"/>
      <c r="R56" s="345"/>
      <c r="S56" s="345"/>
      <c r="T56" s="345"/>
      <c r="U56" s="345"/>
      <c r="V56" s="345"/>
      <c r="W56" s="345"/>
      <c r="X56" s="184"/>
      <c r="Y56" s="184"/>
      <c r="Z56" s="184"/>
      <c r="AA56" s="184"/>
      <c r="AB56" s="184"/>
      <c r="AC56" s="184"/>
      <c r="AD56" s="184"/>
      <c r="AE56" s="184"/>
      <c r="AF56" s="184"/>
      <c r="AG56" s="184"/>
      <c r="CB56" s="173"/>
    </row>
    <row r="57" spans="2:80" ht="13.7" customHeight="1" thickBot="1">
      <c r="B57" s="174"/>
      <c r="D57" s="346" t="s">
        <v>808</v>
      </c>
      <c r="E57" s="346"/>
      <c r="F57" s="346"/>
      <c r="G57" s="346"/>
      <c r="H57" s="346"/>
      <c r="I57" s="346"/>
      <c r="J57" s="346"/>
      <c r="K57" s="346"/>
      <c r="L57" s="346"/>
      <c r="M57" s="346"/>
      <c r="N57" s="347" t="s">
        <v>809</v>
      </c>
      <c r="O57" s="347"/>
      <c r="P57" s="347"/>
      <c r="Q57" s="347"/>
      <c r="R57" s="347"/>
      <c r="S57" s="347"/>
      <c r="T57" s="347"/>
      <c r="U57" s="347"/>
      <c r="V57" s="347"/>
      <c r="W57" s="347"/>
      <c r="X57" s="184"/>
      <c r="Y57" s="184"/>
      <c r="Z57" s="184"/>
      <c r="AA57" s="184"/>
      <c r="AB57" s="184"/>
      <c r="AC57" s="184"/>
      <c r="AD57" s="184"/>
      <c r="AE57" s="184"/>
      <c r="AF57" s="184"/>
      <c r="AG57" s="184"/>
      <c r="CB57" s="173"/>
    </row>
    <row r="58" spans="2:80" ht="13.7" customHeight="1" thickBot="1">
      <c r="B58" s="174"/>
      <c r="D58" s="348" t="s">
        <v>750</v>
      </c>
      <c r="E58" s="342"/>
      <c r="F58" s="341" t="s">
        <v>750</v>
      </c>
      <c r="G58" s="342"/>
      <c r="H58" s="341" t="s">
        <v>750</v>
      </c>
      <c r="I58" s="342"/>
      <c r="J58" s="341" t="s">
        <v>750</v>
      </c>
      <c r="K58" s="342"/>
      <c r="L58" s="341" t="s">
        <v>750</v>
      </c>
      <c r="M58" s="342"/>
      <c r="N58" s="341" t="s">
        <v>750</v>
      </c>
      <c r="O58" s="342"/>
      <c r="P58" s="341" t="s">
        <v>750</v>
      </c>
      <c r="Q58" s="342"/>
      <c r="R58" s="341" t="s">
        <v>750</v>
      </c>
      <c r="S58" s="342"/>
      <c r="T58" s="341" t="s">
        <v>750</v>
      </c>
      <c r="U58" s="342"/>
      <c r="V58" s="341" t="s">
        <v>750</v>
      </c>
      <c r="W58" s="343"/>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7"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c r="AU33" s="1"/>
    </row>
    <row r="34" spans="1:47"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c r="AU34" s="1"/>
    </row>
    <row r="35" spans="1:47"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c r="AU35" s="1"/>
    </row>
    <row r="36" spans="1:47"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c r="AU36" s="1"/>
    </row>
    <row r="37" spans="1:47"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c r="AU37" s="1"/>
    </row>
    <row r="38" spans="1:47"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c r="AU38" s="1"/>
    </row>
    <row r="39" spans="1:47"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c r="AU39" s="1"/>
    </row>
    <row r="40" spans="1:47"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1" t="s">
        <v>74</v>
      </c>
      <c r="AC3" s="1022"/>
      <c r="AD3" s="1022"/>
      <c r="AE3" s="1022"/>
      <c r="AF3" s="1022"/>
      <c r="AG3" s="1022"/>
      <c r="AH3" s="1023"/>
      <c r="AI3" s="66"/>
      <c r="AJ3" s="67"/>
    </row>
    <row r="4" spans="2:52" ht="33.75" customHeight="1">
      <c r="B4" s="1024" t="s">
        <v>729</v>
      </c>
      <c r="C4" s="1025"/>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8" t="str">
        <f>請求書!J25</f>
        <v>令和</v>
      </c>
      <c r="Z6" s="1029"/>
      <c r="AA6" s="1032">
        <f>請求書!L25</f>
        <v>0</v>
      </c>
      <c r="AB6" s="1034">
        <f>請求書!M25</f>
        <v>0</v>
      </c>
      <c r="AC6" s="1028" t="s">
        <v>18</v>
      </c>
      <c r="AD6" s="1029"/>
      <c r="AE6" s="1032">
        <f>請求書!P25</f>
        <v>0</v>
      </c>
      <c r="AF6" s="1036">
        <f>請求書!Q25</f>
        <v>0</v>
      </c>
      <c r="AG6" s="1028" t="s">
        <v>76</v>
      </c>
      <c r="AH6" s="1029"/>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0"/>
      <c r="Z7" s="1031"/>
      <c r="AA7" s="1033"/>
      <c r="AB7" s="1035"/>
      <c r="AC7" s="1030"/>
      <c r="AD7" s="1031"/>
      <c r="AE7" s="1033"/>
      <c r="AF7" s="1037"/>
      <c r="AG7" s="1030"/>
      <c r="AH7" s="1031"/>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0" t="s">
        <v>714</v>
      </c>
      <c r="E9" s="1071"/>
      <c r="F9" s="1071"/>
      <c r="G9" s="1071"/>
      <c r="H9" s="1072"/>
      <c r="I9" s="1064"/>
      <c r="J9" s="1065"/>
      <c r="K9" s="1065"/>
      <c r="L9" s="1065"/>
      <c r="M9" s="1065"/>
      <c r="N9" s="1065"/>
      <c r="O9" s="1065"/>
      <c r="P9" s="1065"/>
      <c r="Q9" s="1065"/>
      <c r="R9" s="1065"/>
      <c r="S9" s="1066"/>
      <c r="T9" s="73"/>
      <c r="U9" s="1052" t="s">
        <v>71</v>
      </c>
      <c r="V9" s="1053"/>
      <c r="W9" s="1053"/>
      <c r="X9" s="105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073"/>
      <c r="E10" s="1074"/>
      <c r="F10" s="1074"/>
      <c r="G10" s="1074"/>
      <c r="H10" s="1075"/>
      <c r="I10" s="1067"/>
      <c r="J10" s="1068"/>
      <c r="K10" s="1068"/>
      <c r="L10" s="1068"/>
      <c r="M10" s="1068"/>
      <c r="N10" s="1068"/>
      <c r="O10" s="1068"/>
      <c r="P10" s="1068"/>
      <c r="Q10" s="1068"/>
      <c r="R10" s="1068"/>
      <c r="S10" s="1069"/>
      <c r="T10" s="73"/>
      <c r="U10" s="1055" t="s">
        <v>77</v>
      </c>
      <c r="V10" s="1056"/>
      <c r="W10" s="1056"/>
      <c r="X10" s="1057"/>
      <c r="Y10" s="1086">
        <f>請求書!U9</f>
        <v>0</v>
      </c>
      <c r="Z10" s="1087"/>
      <c r="AA10" s="1087"/>
      <c r="AB10" s="1087"/>
      <c r="AC10" s="1087"/>
      <c r="AD10" s="1087"/>
      <c r="AE10" s="1087"/>
      <c r="AF10" s="1087"/>
      <c r="AG10" s="1087"/>
      <c r="AH10" s="1088"/>
      <c r="AI10" s="73"/>
      <c r="AJ10" s="72"/>
      <c r="AL10" s="135" t="s">
        <v>207</v>
      </c>
      <c r="AM10" s="52" t="s">
        <v>715</v>
      </c>
      <c r="AO10" s="71" t="s">
        <v>855</v>
      </c>
      <c r="AY10" s="258" t="s">
        <v>3293</v>
      </c>
      <c r="AZ10" s="259"/>
    </row>
    <row r="11" spans="2:52" s="71" customFormat="1" ht="22.5" customHeight="1">
      <c r="B11" s="68"/>
      <c r="C11" s="70"/>
      <c r="D11" s="1077" t="s">
        <v>82</v>
      </c>
      <c r="E11" s="1078"/>
      <c r="F11" s="1078"/>
      <c r="G11" s="1078"/>
      <c r="H11" s="1078"/>
      <c r="I11" s="1092" t="s">
        <v>83</v>
      </c>
      <c r="J11" s="1093"/>
      <c r="K11" s="1093"/>
      <c r="L11" s="1093"/>
      <c r="M11" s="1093"/>
      <c r="N11" s="1094"/>
      <c r="O11" s="1052" t="s">
        <v>84</v>
      </c>
      <c r="P11" s="1093"/>
      <c r="Q11" s="1093"/>
      <c r="R11" s="1093"/>
      <c r="S11" s="1094"/>
      <c r="T11" s="73"/>
      <c r="U11" s="1058"/>
      <c r="V11" s="1059"/>
      <c r="W11" s="1059"/>
      <c r="X11" s="1060"/>
      <c r="Y11" s="1089"/>
      <c r="Z11" s="1090"/>
      <c r="AA11" s="1090"/>
      <c r="AB11" s="1090"/>
      <c r="AC11" s="1090"/>
      <c r="AD11" s="1090"/>
      <c r="AE11" s="1090"/>
      <c r="AF11" s="1090"/>
      <c r="AG11" s="1090"/>
      <c r="AH11" s="1091"/>
      <c r="AI11" s="73"/>
      <c r="AJ11" s="72"/>
      <c r="AL11" s="6" t="s">
        <v>208</v>
      </c>
      <c r="AM11" s="52" t="s">
        <v>715</v>
      </c>
      <c r="AO11" s="71" t="s">
        <v>856</v>
      </c>
      <c r="AY11" s="258" t="s">
        <v>3294</v>
      </c>
      <c r="AZ11" s="269" t="s">
        <v>54</v>
      </c>
    </row>
    <row r="12" spans="2:52" s="71" customFormat="1" ht="22.5" customHeight="1">
      <c r="B12" s="68"/>
      <c r="C12" s="70"/>
      <c r="D12" s="1079"/>
      <c r="E12" s="1080"/>
      <c r="F12" s="1080"/>
      <c r="G12" s="1080"/>
      <c r="H12" s="1081"/>
      <c r="I12" s="230"/>
      <c r="J12" s="104" t="s">
        <v>18</v>
      </c>
      <c r="K12" s="232"/>
      <c r="L12" s="104" t="s">
        <v>23</v>
      </c>
      <c r="M12" s="232"/>
      <c r="N12" s="105" t="s">
        <v>85</v>
      </c>
      <c r="O12" s="1082"/>
      <c r="P12" s="1083"/>
      <c r="Q12" s="1083"/>
      <c r="R12" s="1083"/>
      <c r="S12" s="150" t="s">
        <v>85</v>
      </c>
      <c r="T12" s="73"/>
      <c r="U12" s="1058"/>
      <c r="V12" s="1059"/>
      <c r="W12" s="1059"/>
      <c r="X12" s="1060"/>
      <c r="Y12" s="1076">
        <f>請求書!U16</f>
        <v>0</v>
      </c>
      <c r="Z12" s="1076"/>
      <c r="AA12" s="1076"/>
      <c r="AB12" s="1076"/>
      <c r="AC12" s="1076"/>
      <c r="AD12" s="1076"/>
      <c r="AE12" s="1076"/>
      <c r="AF12" s="1076"/>
      <c r="AG12" s="1076"/>
      <c r="AH12" s="1076"/>
      <c r="AI12" s="73"/>
      <c r="AJ12" s="72"/>
      <c r="AL12" s="6" t="s">
        <v>209</v>
      </c>
      <c r="AM12" s="52" t="s">
        <v>724</v>
      </c>
      <c r="AY12" s="260" t="s">
        <v>3295</v>
      </c>
      <c r="AZ12" s="267" t="s">
        <v>55</v>
      </c>
    </row>
    <row r="13" spans="2:52" s="71" customFormat="1" ht="22.5" customHeight="1" thickBot="1">
      <c r="B13" s="68"/>
      <c r="C13" s="69"/>
      <c r="D13" s="1079"/>
      <c r="E13" s="1080"/>
      <c r="F13" s="1080"/>
      <c r="G13" s="1080"/>
      <c r="H13" s="1081"/>
      <c r="I13" s="231"/>
      <c r="J13" s="102" t="s">
        <v>18</v>
      </c>
      <c r="K13" s="233"/>
      <c r="L13" s="102" t="s">
        <v>23</v>
      </c>
      <c r="M13" s="233"/>
      <c r="N13" s="103" t="s">
        <v>85</v>
      </c>
      <c r="O13" s="1082"/>
      <c r="P13" s="1083"/>
      <c r="Q13" s="1083"/>
      <c r="R13" s="1083"/>
      <c r="S13" s="153" t="s">
        <v>85</v>
      </c>
      <c r="T13" s="73"/>
      <c r="U13" s="1058"/>
      <c r="V13" s="1059"/>
      <c r="W13" s="1059"/>
      <c r="X13" s="1060"/>
      <c r="Y13" s="1076"/>
      <c r="Z13" s="1076"/>
      <c r="AA13" s="1076"/>
      <c r="AB13" s="1076"/>
      <c r="AC13" s="1076"/>
      <c r="AD13" s="1076"/>
      <c r="AE13" s="1076"/>
      <c r="AF13" s="1076"/>
      <c r="AG13" s="1076"/>
      <c r="AH13" s="1076"/>
      <c r="AI13" s="73"/>
      <c r="AJ13" s="72"/>
      <c r="AL13" s="6" t="s">
        <v>210</v>
      </c>
      <c r="AM13" s="52" t="s">
        <v>724</v>
      </c>
      <c r="AY13" s="260" t="s">
        <v>3296</v>
      </c>
      <c r="AZ13" s="267" t="s">
        <v>56</v>
      </c>
    </row>
    <row r="14" spans="2:52" s="71" customFormat="1" ht="22.5" customHeight="1" thickBot="1">
      <c r="B14" s="68"/>
      <c r="C14" s="69"/>
      <c r="D14" s="1079"/>
      <c r="E14" s="1080"/>
      <c r="F14" s="1080"/>
      <c r="G14" s="1080"/>
      <c r="H14" s="1081"/>
      <c r="I14" s="230" t="s">
        <v>100</v>
      </c>
      <c r="J14" s="104" t="s">
        <v>18</v>
      </c>
      <c r="K14" s="232"/>
      <c r="L14" s="104" t="s">
        <v>23</v>
      </c>
      <c r="M14" s="232"/>
      <c r="N14" s="105" t="s">
        <v>85</v>
      </c>
      <c r="O14" s="1082"/>
      <c r="P14" s="1083"/>
      <c r="Q14" s="1083"/>
      <c r="R14" s="1083"/>
      <c r="S14" s="150" t="s">
        <v>85</v>
      </c>
      <c r="T14" s="73"/>
      <c r="U14" s="1061"/>
      <c r="V14" s="1062"/>
      <c r="W14" s="1062"/>
      <c r="X14" s="1063"/>
      <c r="Y14" s="1076" t="s">
        <v>722</v>
      </c>
      <c r="Z14" s="1076"/>
      <c r="AA14" s="1076"/>
      <c r="AB14" s="1076"/>
      <c r="AC14" s="1076"/>
      <c r="AD14" s="1076"/>
      <c r="AE14" s="1052" t="str">
        <f>請求書!AA21</f>
        <v>5対1</v>
      </c>
      <c r="AF14" s="1053"/>
      <c r="AG14" s="1053"/>
      <c r="AH14" s="1054"/>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5" t="s">
        <v>86</v>
      </c>
      <c r="J15" s="1096"/>
      <c r="K15" s="1096"/>
      <c r="L15" s="1096"/>
      <c r="M15" s="1096"/>
      <c r="N15" s="1097"/>
      <c r="O15" s="1084">
        <f>SUM(O12:R14)</f>
        <v>0</v>
      </c>
      <c r="P15" s="1085"/>
      <c r="Q15" s="1085"/>
      <c r="R15" s="1085"/>
      <c r="S15" s="106" t="s">
        <v>85</v>
      </c>
      <c r="T15" s="69"/>
      <c r="U15" s="1076" t="s">
        <v>854</v>
      </c>
      <c r="V15" s="1076"/>
      <c r="W15" s="1076"/>
      <c r="X15" s="1076"/>
      <c r="Y15" s="1076"/>
      <c r="Z15" s="1076"/>
      <c r="AA15" s="1076"/>
      <c r="AB15" s="1076"/>
      <c r="AC15" s="1076"/>
      <c r="AD15" s="1076"/>
      <c r="AE15" s="1098"/>
      <c r="AF15" s="1098"/>
      <c r="AG15" s="1098"/>
      <c r="AH15" s="1098"/>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6" t="s">
        <v>4782</v>
      </c>
      <c r="V16" s="1076"/>
      <c r="W16" s="1076"/>
      <c r="X16" s="1076"/>
      <c r="Y16" s="1076"/>
      <c r="Z16" s="1076"/>
      <c r="AA16" s="1076"/>
      <c r="AB16" s="1076"/>
      <c r="AC16" s="1076"/>
      <c r="AD16" s="1076"/>
      <c r="AE16" s="1099"/>
      <c r="AF16" s="1100"/>
      <c r="AG16" s="1100"/>
      <c r="AH16" s="1101"/>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6" t="s">
        <v>87</v>
      </c>
      <c r="E19" s="1047"/>
      <c r="F19" s="1047"/>
      <c r="G19" s="1047"/>
      <c r="H19" s="1047"/>
      <c r="I19" s="1047"/>
      <c r="J19" s="1047"/>
      <c r="K19" s="1047"/>
      <c r="L19" s="1048"/>
      <c r="M19" s="1052" t="s">
        <v>79</v>
      </c>
      <c r="N19" s="1053"/>
      <c r="O19" s="1053"/>
      <c r="P19" s="1053"/>
      <c r="Q19" s="1054"/>
      <c r="R19" s="1052" t="s">
        <v>86</v>
      </c>
      <c r="S19" s="1053"/>
      <c r="T19" s="1053"/>
      <c r="U19" s="1053"/>
      <c r="V19" s="1054"/>
      <c r="W19" s="1052" t="s">
        <v>80</v>
      </c>
      <c r="X19" s="1053"/>
      <c r="Y19" s="1053"/>
      <c r="Z19" s="1053"/>
      <c r="AA19" s="1053"/>
      <c r="AB19" s="1053"/>
      <c r="AC19" s="1054"/>
      <c r="AD19" s="1046" t="s">
        <v>723</v>
      </c>
      <c r="AE19" s="1108"/>
      <c r="AF19" s="1108"/>
      <c r="AG19" s="1108"/>
      <c r="AH19" s="1109"/>
      <c r="AI19" s="79"/>
      <c r="AJ19" s="70"/>
      <c r="AY19" s="260" t="s">
        <v>3302</v>
      </c>
      <c r="AZ19" s="267" t="s">
        <v>4173</v>
      </c>
    </row>
    <row r="20" spans="2:52" s="71" customFormat="1" ht="24.75" customHeight="1">
      <c r="B20" s="68"/>
      <c r="C20" s="78"/>
      <c r="D20" s="1049"/>
      <c r="E20" s="1050"/>
      <c r="F20" s="1050"/>
      <c r="G20" s="1050"/>
      <c r="H20" s="1050"/>
      <c r="I20" s="1050"/>
      <c r="J20" s="1050"/>
      <c r="K20" s="1050"/>
      <c r="L20" s="1051"/>
      <c r="M20" s="1116">
        <f>IF($AZ$9="","",VLOOKUP($AZ$9&amp;$AZ$25,'R6単価一覧'!$M$124:$N$134,2,FALSE))</f>
        <v>2530</v>
      </c>
      <c r="N20" s="1117"/>
      <c r="O20" s="1117"/>
      <c r="P20" s="1117"/>
      <c r="Q20" s="1118"/>
      <c r="R20" s="1119">
        <f>O15</f>
        <v>0</v>
      </c>
      <c r="S20" s="1120"/>
      <c r="T20" s="1120"/>
      <c r="U20" s="1120"/>
      <c r="V20" s="1121"/>
      <c r="W20" s="1041">
        <f>IF(R20=0,0,M20*R20)</f>
        <v>0</v>
      </c>
      <c r="X20" s="1044"/>
      <c r="Y20" s="1044"/>
      <c r="Z20" s="1044"/>
      <c r="AA20" s="1044"/>
      <c r="AB20" s="1044"/>
      <c r="AC20" s="1045"/>
      <c r="AD20" s="1110"/>
      <c r="AE20" s="1111"/>
      <c r="AF20" s="1111"/>
      <c r="AG20" s="1111"/>
      <c r="AH20" s="1112"/>
      <c r="AI20" s="79"/>
      <c r="AJ20" s="70"/>
      <c r="AY20" s="260" t="s">
        <v>3303</v>
      </c>
      <c r="AZ20" s="267">
        <v>10</v>
      </c>
    </row>
    <row r="21" spans="2:52" s="71" customFormat="1" ht="33" customHeight="1">
      <c r="B21" s="68"/>
      <c r="C21" s="78"/>
      <c r="D21" s="1038" t="s">
        <v>717</v>
      </c>
      <c r="E21" s="1039"/>
      <c r="F21" s="1039"/>
      <c r="G21" s="1039"/>
      <c r="H21" s="1039"/>
      <c r="I21" s="1039"/>
      <c r="J21" s="1039"/>
      <c r="K21" s="1039"/>
      <c r="L21" s="1040"/>
      <c r="M21" s="1041">
        <v>800</v>
      </c>
      <c r="N21" s="1042"/>
      <c r="O21" s="1042"/>
      <c r="P21" s="1042"/>
      <c r="Q21" s="1043"/>
      <c r="R21" s="1122"/>
      <c r="S21" s="1123"/>
      <c r="T21" s="1123"/>
      <c r="U21" s="1123"/>
      <c r="V21" s="1124"/>
      <c r="W21" s="1041">
        <f>M21*R20</f>
        <v>0</v>
      </c>
      <c r="X21" s="1044"/>
      <c r="Y21" s="1044"/>
      <c r="Z21" s="1044"/>
      <c r="AA21" s="1044"/>
      <c r="AB21" s="1044"/>
      <c r="AC21" s="1045"/>
      <c r="AD21" s="1113"/>
      <c r="AE21" s="1114"/>
      <c r="AF21" s="1114"/>
      <c r="AG21" s="1114"/>
      <c r="AH21" s="1115"/>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49" t="s">
        <v>86</v>
      </c>
      <c r="J23" s="1150"/>
      <c r="K23" s="1151" t="s">
        <v>81</v>
      </c>
      <c r="L23" s="1152"/>
      <c r="M23" s="1153" t="s">
        <v>88</v>
      </c>
      <c r="N23" s="1154"/>
      <c r="O23" s="1154"/>
      <c r="P23" s="1155" t="s">
        <v>89</v>
      </c>
      <c r="Q23" s="1154"/>
      <c r="R23" s="1154"/>
      <c r="S23" s="1156"/>
      <c r="T23" s="1153" t="s">
        <v>90</v>
      </c>
      <c r="U23" s="1154"/>
      <c r="V23" s="1154"/>
      <c r="W23" s="1125" t="s">
        <v>91</v>
      </c>
      <c r="X23" s="1126"/>
      <c r="Y23" s="1127"/>
      <c r="Z23" s="1102" t="s">
        <v>92</v>
      </c>
      <c r="AA23" s="1103"/>
      <c r="AB23" s="1103"/>
      <c r="AC23" s="1104"/>
      <c r="AD23" s="1105" t="s">
        <v>93</v>
      </c>
      <c r="AE23" s="1106"/>
      <c r="AF23" s="1106"/>
      <c r="AG23" s="1106"/>
      <c r="AH23" s="1107"/>
      <c r="AI23" s="79"/>
      <c r="AJ23" s="70"/>
      <c r="AY23" s="260" t="s">
        <v>3304</v>
      </c>
      <c r="AZ23" s="267">
        <v>13</v>
      </c>
    </row>
    <row r="24" spans="2:52" s="71" customFormat="1" ht="24.75" customHeight="1" thickBot="1">
      <c r="B24" s="68"/>
      <c r="C24" s="78"/>
      <c r="D24" s="1128" t="s">
        <v>721</v>
      </c>
      <c r="E24" s="1129"/>
      <c r="F24" s="1134" t="s">
        <v>101</v>
      </c>
      <c r="G24" s="1135"/>
      <c r="H24" s="1136"/>
      <c r="I24" s="1137">
        <f>K24</f>
        <v>0</v>
      </c>
      <c r="J24" s="1094"/>
      <c r="K24" s="1138"/>
      <c r="L24" s="1139"/>
      <c r="M24" s="1144">
        <v>69800</v>
      </c>
      <c r="N24" s="1120"/>
      <c r="O24" s="1120"/>
      <c r="P24" s="1041" t="e">
        <f>ROUND(M24*I24/K24,0)</f>
        <v>#DIV/0!</v>
      </c>
      <c r="Q24" s="1044"/>
      <c r="R24" s="1044"/>
      <c r="S24" s="1164"/>
      <c r="T24" s="1165"/>
      <c r="U24" s="1166"/>
      <c r="V24" s="1166"/>
      <c r="W24" s="1157"/>
      <c r="X24" s="1158"/>
      <c r="Y24" s="1159"/>
      <c r="Z24" s="1041" t="e">
        <f>ROUND(T24*I24/K24,0)+W24</f>
        <v>#DIV/0!</v>
      </c>
      <c r="AA24" s="1093"/>
      <c r="AB24" s="1093"/>
      <c r="AC24" s="1160"/>
      <c r="AD24" s="1161">
        <f>IF(I24=0,0,MIN(P24,Z24))</f>
        <v>0</v>
      </c>
      <c r="AE24" s="1162"/>
      <c r="AF24" s="1162"/>
      <c r="AG24" s="1162"/>
      <c r="AH24" s="1163"/>
      <c r="AI24" s="79"/>
      <c r="AJ24" s="70"/>
      <c r="AY24" s="263" t="s">
        <v>4164</v>
      </c>
      <c r="AZ24" s="268">
        <v>14</v>
      </c>
    </row>
    <row r="25" spans="2:52" s="71" customFormat="1" ht="24" customHeight="1" thickBot="1">
      <c r="B25" s="68"/>
      <c r="C25" s="78"/>
      <c r="D25" s="1130"/>
      <c r="E25" s="1131"/>
      <c r="F25" s="1134">
        <f>D12</f>
        <v>0</v>
      </c>
      <c r="G25" s="1135"/>
      <c r="H25" s="1136"/>
      <c r="I25" s="1137">
        <f>O12</f>
        <v>0</v>
      </c>
      <c r="J25" s="1094"/>
      <c r="K25" s="1140"/>
      <c r="L25" s="1141"/>
      <c r="M25" s="1145"/>
      <c r="N25" s="1146"/>
      <c r="O25" s="1146"/>
      <c r="P25" s="1041" t="e">
        <f>ROUND(M24*I25/K24,0)</f>
        <v>#DIV/0!</v>
      </c>
      <c r="Q25" s="1044"/>
      <c r="R25" s="1044"/>
      <c r="S25" s="1164"/>
      <c r="T25" s="1165"/>
      <c r="U25" s="1166"/>
      <c r="V25" s="1166"/>
      <c r="W25" s="1157"/>
      <c r="X25" s="1158"/>
      <c r="Y25" s="1159"/>
      <c r="Z25" s="1041" t="e">
        <f>ROUND(T25*I25/K24,0)+W25</f>
        <v>#DIV/0!</v>
      </c>
      <c r="AA25" s="1093"/>
      <c r="AB25" s="1093"/>
      <c r="AC25" s="1160"/>
      <c r="AD25" s="1161">
        <f>IF(I25=0,0,MIN(P25,Z25))</f>
        <v>0</v>
      </c>
      <c r="AE25" s="1162"/>
      <c r="AF25" s="1162"/>
      <c r="AG25" s="1162"/>
      <c r="AH25" s="1163"/>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0"/>
      <c r="E26" s="1131"/>
      <c r="F26" s="1134">
        <f>D13</f>
        <v>0</v>
      </c>
      <c r="G26" s="1135"/>
      <c r="H26" s="1136"/>
      <c r="I26" s="1137">
        <f>O13</f>
        <v>0</v>
      </c>
      <c r="J26" s="1094"/>
      <c r="K26" s="1140"/>
      <c r="L26" s="1141"/>
      <c r="M26" s="1145"/>
      <c r="N26" s="1146"/>
      <c r="O26" s="1146"/>
      <c r="P26" s="1041" t="e">
        <f>ROUND(M24*I26/K24,0)</f>
        <v>#DIV/0!</v>
      </c>
      <c r="Q26" s="1044"/>
      <c r="R26" s="1044"/>
      <c r="S26" s="1164"/>
      <c r="T26" s="1165"/>
      <c r="U26" s="1188"/>
      <c r="V26" s="1188"/>
      <c r="W26" s="1157"/>
      <c r="X26" s="1158"/>
      <c r="Y26" s="1159"/>
      <c r="Z26" s="1041" t="e">
        <f>ROUND(T26*I26/K24,0)+W26</f>
        <v>#DIV/0!</v>
      </c>
      <c r="AA26" s="1093"/>
      <c r="AB26" s="1093"/>
      <c r="AC26" s="1160"/>
      <c r="AD26" s="1161">
        <f t="shared" ref="AD26:AD27" si="0">IF(I26=0,0,MIN(P26,Z26))</f>
        <v>0</v>
      </c>
      <c r="AE26" s="1162"/>
      <c r="AF26" s="1162"/>
      <c r="AG26" s="1162"/>
      <c r="AH26" s="1163"/>
      <c r="AI26" s="81"/>
      <c r="AJ26" s="78"/>
    </row>
    <row r="27" spans="2:52" s="71" customFormat="1" ht="24" customHeight="1" thickBot="1">
      <c r="B27" s="68"/>
      <c r="C27" s="78"/>
      <c r="D27" s="1132"/>
      <c r="E27" s="1133"/>
      <c r="F27" s="1134">
        <f>D14</f>
        <v>0</v>
      </c>
      <c r="G27" s="1135"/>
      <c r="H27" s="1136"/>
      <c r="I27" s="1137">
        <f>O14</f>
        <v>0</v>
      </c>
      <c r="J27" s="1094"/>
      <c r="K27" s="1142"/>
      <c r="L27" s="1143"/>
      <c r="M27" s="1147"/>
      <c r="N27" s="1148"/>
      <c r="O27" s="1148"/>
      <c r="P27" s="1178" t="e">
        <f>ROUND(M24*I27/K24,0)</f>
        <v>#DIV/0!</v>
      </c>
      <c r="Q27" s="1179"/>
      <c r="R27" s="1179"/>
      <c r="S27" s="1180"/>
      <c r="T27" s="1181"/>
      <c r="U27" s="1182"/>
      <c r="V27" s="1182"/>
      <c r="W27" s="1183"/>
      <c r="X27" s="1184"/>
      <c r="Y27" s="1185"/>
      <c r="Z27" s="1178" t="e">
        <f>ROUND(T27*I27/K24,0)+W27</f>
        <v>#DIV/0!</v>
      </c>
      <c r="AA27" s="1186"/>
      <c r="AB27" s="1186"/>
      <c r="AC27" s="1187"/>
      <c r="AD27" s="1177">
        <f t="shared" si="0"/>
        <v>0</v>
      </c>
      <c r="AE27" s="1114"/>
      <c r="AF27" s="1114"/>
      <c r="AG27" s="1114"/>
      <c r="AH27" s="1115"/>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7">
        <f>W20</f>
        <v>0</v>
      </c>
      <c r="Y31" s="1168"/>
      <c r="Z31" s="1168"/>
      <c r="AA31" s="1168"/>
      <c r="AB31" s="1168"/>
      <c r="AC31" s="1168"/>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69">
        <f>W21</f>
        <v>0</v>
      </c>
      <c r="Y32" s="1170"/>
      <c r="Z32" s="1170"/>
      <c r="AA32" s="1170"/>
      <c r="AB32" s="1170"/>
      <c r="AC32" s="1170"/>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7">
        <f>SUM(AD24:AG27)</f>
        <v>0</v>
      </c>
      <c r="Y33" s="1171"/>
      <c r="Z33" s="1171"/>
      <c r="AA33" s="1171"/>
      <c r="AB33" s="1171"/>
      <c r="AC33" s="1171"/>
      <c r="AD33" s="96" t="s">
        <v>75</v>
      </c>
      <c r="AE33" s="69"/>
      <c r="AF33" s="69"/>
      <c r="AG33" s="69"/>
      <c r="AH33" s="69"/>
      <c r="AI33" s="69"/>
      <c r="AJ33" s="70"/>
    </row>
    <row r="34" spans="2:36" s="71" customFormat="1" ht="30" customHeight="1" thickTop="1" thickBot="1">
      <c r="B34" s="68"/>
      <c r="C34" s="69"/>
      <c r="D34" s="69"/>
      <c r="E34" s="69"/>
      <c r="F34" s="69"/>
      <c r="G34" s="69"/>
      <c r="H34" s="1172" t="s">
        <v>94</v>
      </c>
      <c r="I34" s="1173"/>
      <c r="J34" s="1173"/>
      <c r="K34" s="1173"/>
      <c r="L34" s="1173"/>
      <c r="M34" s="1173"/>
      <c r="N34" s="1173"/>
      <c r="O34" s="1173"/>
      <c r="P34" s="1173"/>
      <c r="Q34" s="1173"/>
      <c r="R34" s="1173"/>
      <c r="S34" s="1173"/>
      <c r="T34" s="1173"/>
      <c r="U34" s="1173"/>
      <c r="V34" s="1173"/>
      <c r="W34" s="1174"/>
      <c r="X34" s="1175">
        <f>SUM(X31:AC33)</f>
        <v>0</v>
      </c>
      <c r="Y34" s="1176"/>
      <c r="Z34" s="1176"/>
      <c r="AA34" s="1176"/>
      <c r="AB34" s="1176"/>
      <c r="AC34" s="1176"/>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1" t="s">
        <v>74</v>
      </c>
      <c r="AC3" s="1022"/>
      <c r="AD3" s="1022"/>
      <c r="AE3" s="1022"/>
      <c r="AF3" s="1022"/>
      <c r="AG3" s="1022"/>
      <c r="AH3" s="1023"/>
      <c r="AI3" s="66"/>
      <c r="AJ3" s="67"/>
    </row>
    <row r="4" spans="2:52" ht="33.75" customHeight="1">
      <c r="B4" s="1024" t="s">
        <v>729</v>
      </c>
      <c r="C4" s="1025"/>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8" t="str">
        <f>請求書!J25</f>
        <v>令和</v>
      </c>
      <c r="Z6" s="1029"/>
      <c r="AA6" s="1032">
        <f>請求書!L25</f>
        <v>0</v>
      </c>
      <c r="AB6" s="1034">
        <f>請求書!M25</f>
        <v>0</v>
      </c>
      <c r="AC6" s="1028" t="s">
        <v>18</v>
      </c>
      <c r="AD6" s="1029"/>
      <c r="AE6" s="1032">
        <f>請求書!P25</f>
        <v>0</v>
      </c>
      <c r="AF6" s="1036">
        <f>請求書!Q25</f>
        <v>0</v>
      </c>
      <c r="AG6" s="1028" t="s">
        <v>76</v>
      </c>
      <c r="AH6" s="1029"/>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0"/>
      <c r="Z7" s="1031"/>
      <c r="AA7" s="1033"/>
      <c r="AB7" s="1035"/>
      <c r="AC7" s="1030"/>
      <c r="AD7" s="1031"/>
      <c r="AE7" s="1033"/>
      <c r="AF7" s="1037"/>
      <c r="AG7" s="1030"/>
      <c r="AH7" s="1031"/>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0" t="s">
        <v>714</v>
      </c>
      <c r="E9" s="1071"/>
      <c r="F9" s="1071"/>
      <c r="G9" s="1071"/>
      <c r="H9" s="1072"/>
      <c r="I9" s="1064"/>
      <c r="J9" s="1065"/>
      <c r="K9" s="1065"/>
      <c r="L9" s="1065"/>
      <c r="M9" s="1065"/>
      <c r="N9" s="1065"/>
      <c r="O9" s="1065"/>
      <c r="P9" s="1065"/>
      <c r="Q9" s="1065"/>
      <c r="R9" s="1065"/>
      <c r="S9" s="1066"/>
      <c r="T9" s="73"/>
      <c r="U9" s="1052" t="s">
        <v>71</v>
      </c>
      <c r="V9" s="1053"/>
      <c r="W9" s="1053"/>
      <c r="X9" s="105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073"/>
      <c r="E10" s="1074"/>
      <c r="F10" s="1074"/>
      <c r="G10" s="1074"/>
      <c r="H10" s="1075"/>
      <c r="I10" s="1067"/>
      <c r="J10" s="1068"/>
      <c r="K10" s="1068"/>
      <c r="L10" s="1068"/>
      <c r="M10" s="1068"/>
      <c r="N10" s="1068"/>
      <c r="O10" s="1068"/>
      <c r="P10" s="1068"/>
      <c r="Q10" s="1068"/>
      <c r="R10" s="1068"/>
      <c r="S10" s="1069"/>
      <c r="T10" s="73"/>
      <c r="U10" s="1055" t="s">
        <v>77</v>
      </c>
      <c r="V10" s="1056"/>
      <c r="W10" s="1056"/>
      <c r="X10" s="1057"/>
      <c r="Y10" s="1086">
        <f>請求書!U9</f>
        <v>0</v>
      </c>
      <c r="Z10" s="1087"/>
      <c r="AA10" s="1087"/>
      <c r="AB10" s="1087"/>
      <c r="AC10" s="1087"/>
      <c r="AD10" s="1087"/>
      <c r="AE10" s="1087"/>
      <c r="AF10" s="1087"/>
      <c r="AG10" s="1087"/>
      <c r="AH10" s="1088"/>
      <c r="AI10" s="73"/>
      <c r="AJ10" s="72"/>
      <c r="AL10" s="135" t="s">
        <v>207</v>
      </c>
      <c r="AM10" s="52" t="s">
        <v>715</v>
      </c>
      <c r="AO10" s="71" t="s">
        <v>855</v>
      </c>
      <c r="AY10" s="258" t="s">
        <v>3293</v>
      </c>
      <c r="AZ10" s="259"/>
    </row>
    <row r="11" spans="2:52" s="71" customFormat="1" ht="22.5" customHeight="1">
      <c r="B11" s="68"/>
      <c r="C11" s="70"/>
      <c r="D11" s="1077" t="s">
        <v>82</v>
      </c>
      <c r="E11" s="1078"/>
      <c r="F11" s="1078"/>
      <c r="G11" s="1078"/>
      <c r="H11" s="1078"/>
      <c r="I11" s="1092" t="s">
        <v>83</v>
      </c>
      <c r="J11" s="1093"/>
      <c r="K11" s="1093"/>
      <c r="L11" s="1093"/>
      <c r="M11" s="1093"/>
      <c r="N11" s="1094"/>
      <c r="O11" s="1052" t="s">
        <v>84</v>
      </c>
      <c r="P11" s="1093"/>
      <c r="Q11" s="1093"/>
      <c r="R11" s="1093"/>
      <c r="S11" s="1094"/>
      <c r="T11" s="73"/>
      <c r="U11" s="1058"/>
      <c r="V11" s="1059"/>
      <c r="W11" s="1059"/>
      <c r="X11" s="1060"/>
      <c r="Y11" s="1089"/>
      <c r="Z11" s="1090"/>
      <c r="AA11" s="1090"/>
      <c r="AB11" s="1090"/>
      <c r="AC11" s="1090"/>
      <c r="AD11" s="1090"/>
      <c r="AE11" s="1090"/>
      <c r="AF11" s="1090"/>
      <c r="AG11" s="1090"/>
      <c r="AH11" s="1091"/>
      <c r="AI11" s="73"/>
      <c r="AJ11" s="72"/>
      <c r="AL11" s="6" t="s">
        <v>208</v>
      </c>
      <c r="AM11" s="52" t="s">
        <v>715</v>
      </c>
      <c r="AO11" s="71" t="s">
        <v>856</v>
      </c>
      <c r="AY11" s="258" t="s">
        <v>3294</v>
      </c>
      <c r="AZ11" s="269" t="s">
        <v>54</v>
      </c>
    </row>
    <row r="12" spans="2:52" s="71" customFormat="1" ht="22.5" customHeight="1">
      <c r="B12" s="68"/>
      <c r="C12" s="70"/>
      <c r="D12" s="1079"/>
      <c r="E12" s="1080"/>
      <c r="F12" s="1080"/>
      <c r="G12" s="1080"/>
      <c r="H12" s="1081"/>
      <c r="I12" s="230"/>
      <c r="J12" s="104" t="s">
        <v>18</v>
      </c>
      <c r="K12" s="232"/>
      <c r="L12" s="104" t="s">
        <v>23</v>
      </c>
      <c r="M12" s="232"/>
      <c r="N12" s="105" t="s">
        <v>85</v>
      </c>
      <c r="O12" s="1082"/>
      <c r="P12" s="1083"/>
      <c r="Q12" s="1083"/>
      <c r="R12" s="1083"/>
      <c r="S12" s="316" t="s">
        <v>85</v>
      </c>
      <c r="T12" s="73"/>
      <c r="U12" s="1058"/>
      <c r="V12" s="1059"/>
      <c r="W12" s="1059"/>
      <c r="X12" s="1060"/>
      <c r="Y12" s="1076">
        <f>請求書!U16</f>
        <v>0</v>
      </c>
      <c r="Z12" s="1076"/>
      <c r="AA12" s="1076"/>
      <c r="AB12" s="1076"/>
      <c r="AC12" s="1076"/>
      <c r="AD12" s="1076"/>
      <c r="AE12" s="1076"/>
      <c r="AF12" s="1076"/>
      <c r="AG12" s="1076"/>
      <c r="AH12" s="1076"/>
      <c r="AI12" s="73"/>
      <c r="AJ12" s="72"/>
      <c r="AL12" s="6" t="s">
        <v>209</v>
      </c>
      <c r="AM12" s="52" t="s">
        <v>716</v>
      </c>
      <c r="AY12" s="260" t="s">
        <v>3295</v>
      </c>
      <c r="AZ12" s="267" t="s">
        <v>55</v>
      </c>
    </row>
    <row r="13" spans="2:52" s="71" customFormat="1" ht="22.5" customHeight="1" thickBot="1">
      <c r="B13" s="68"/>
      <c r="C13" s="69"/>
      <c r="D13" s="1079"/>
      <c r="E13" s="1080"/>
      <c r="F13" s="1080"/>
      <c r="G13" s="1080"/>
      <c r="H13" s="1081"/>
      <c r="I13" s="231"/>
      <c r="J13" s="102" t="s">
        <v>18</v>
      </c>
      <c r="K13" s="233"/>
      <c r="L13" s="102" t="s">
        <v>23</v>
      </c>
      <c r="M13" s="233"/>
      <c r="N13" s="103" t="s">
        <v>85</v>
      </c>
      <c r="O13" s="1082"/>
      <c r="P13" s="1083"/>
      <c r="Q13" s="1083"/>
      <c r="R13" s="1083"/>
      <c r="S13" s="320" t="s">
        <v>85</v>
      </c>
      <c r="T13" s="73"/>
      <c r="U13" s="1058"/>
      <c r="V13" s="1059"/>
      <c r="W13" s="1059"/>
      <c r="X13" s="1060"/>
      <c r="Y13" s="1076"/>
      <c r="Z13" s="1076"/>
      <c r="AA13" s="1076"/>
      <c r="AB13" s="1076"/>
      <c r="AC13" s="1076"/>
      <c r="AD13" s="1076"/>
      <c r="AE13" s="1076"/>
      <c r="AF13" s="1076"/>
      <c r="AG13" s="1076"/>
      <c r="AH13" s="1076"/>
      <c r="AI13" s="73"/>
      <c r="AJ13" s="72"/>
      <c r="AL13" s="6" t="s">
        <v>210</v>
      </c>
      <c r="AM13" s="52" t="s">
        <v>716</v>
      </c>
      <c r="AY13" s="260" t="s">
        <v>3296</v>
      </c>
      <c r="AZ13" s="267" t="s">
        <v>56</v>
      </c>
    </row>
    <row r="14" spans="2:52" s="71" customFormat="1" ht="22.5" customHeight="1" thickBot="1">
      <c r="B14" s="68"/>
      <c r="C14" s="69"/>
      <c r="D14" s="1079"/>
      <c r="E14" s="1080"/>
      <c r="F14" s="1080"/>
      <c r="G14" s="1080"/>
      <c r="H14" s="1081"/>
      <c r="I14" s="230" t="s">
        <v>100</v>
      </c>
      <c r="J14" s="104" t="s">
        <v>18</v>
      </c>
      <c r="K14" s="232"/>
      <c r="L14" s="104" t="s">
        <v>23</v>
      </c>
      <c r="M14" s="232"/>
      <c r="N14" s="105" t="s">
        <v>85</v>
      </c>
      <c r="O14" s="1082"/>
      <c r="P14" s="1083"/>
      <c r="Q14" s="1083"/>
      <c r="R14" s="1083"/>
      <c r="S14" s="316" t="s">
        <v>85</v>
      </c>
      <c r="T14" s="73"/>
      <c r="U14" s="1061"/>
      <c r="V14" s="1062"/>
      <c r="W14" s="1062"/>
      <c r="X14" s="1063"/>
      <c r="Y14" s="1076" t="s">
        <v>722</v>
      </c>
      <c r="Z14" s="1076"/>
      <c r="AA14" s="1076"/>
      <c r="AB14" s="1076"/>
      <c r="AC14" s="1076"/>
      <c r="AD14" s="1076"/>
      <c r="AE14" s="1052" t="str">
        <f>請求書!AA21</f>
        <v>5対1</v>
      </c>
      <c r="AF14" s="1053"/>
      <c r="AG14" s="1053"/>
      <c r="AH14" s="1054"/>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5" t="s">
        <v>86</v>
      </c>
      <c r="J15" s="1096"/>
      <c r="K15" s="1096"/>
      <c r="L15" s="1096"/>
      <c r="M15" s="1096"/>
      <c r="N15" s="1097"/>
      <c r="O15" s="1084">
        <f>SUM(O12:R14)</f>
        <v>0</v>
      </c>
      <c r="P15" s="1085"/>
      <c r="Q15" s="1085"/>
      <c r="R15" s="1085"/>
      <c r="S15" s="106" t="s">
        <v>85</v>
      </c>
      <c r="T15" s="69"/>
      <c r="U15" s="1076" t="s">
        <v>854</v>
      </c>
      <c r="V15" s="1076"/>
      <c r="W15" s="1076"/>
      <c r="X15" s="1076"/>
      <c r="Y15" s="1076"/>
      <c r="Z15" s="1076"/>
      <c r="AA15" s="1076"/>
      <c r="AB15" s="1076"/>
      <c r="AC15" s="1076"/>
      <c r="AD15" s="1076"/>
      <c r="AE15" s="1098"/>
      <c r="AF15" s="1098"/>
      <c r="AG15" s="1098"/>
      <c r="AH15" s="1098"/>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6" t="s">
        <v>4780</v>
      </c>
      <c r="V16" s="1076"/>
      <c r="W16" s="1076"/>
      <c r="X16" s="1076"/>
      <c r="Y16" s="1076"/>
      <c r="Z16" s="1076"/>
      <c r="AA16" s="1076"/>
      <c r="AB16" s="1076"/>
      <c r="AC16" s="1076"/>
      <c r="AD16" s="1076"/>
      <c r="AE16" s="1099"/>
      <c r="AF16" s="1100"/>
      <c r="AG16" s="1100"/>
      <c r="AH16" s="1101"/>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6" t="s">
        <v>87</v>
      </c>
      <c r="E19" s="1047"/>
      <c r="F19" s="1047"/>
      <c r="G19" s="1047"/>
      <c r="H19" s="1047"/>
      <c r="I19" s="1047"/>
      <c r="J19" s="1047"/>
      <c r="K19" s="1047"/>
      <c r="L19" s="1048"/>
      <c r="M19" s="1052" t="s">
        <v>79</v>
      </c>
      <c r="N19" s="1053"/>
      <c r="O19" s="1053"/>
      <c r="P19" s="1053"/>
      <c r="Q19" s="1054"/>
      <c r="R19" s="1052" t="s">
        <v>86</v>
      </c>
      <c r="S19" s="1053"/>
      <c r="T19" s="1053"/>
      <c r="U19" s="1053"/>
      <c r="V19" s="1054"/>
      <c r="W19" s="1052" t="s">
        <v>80</v>
      </c>
      <c r="X19" s="1053"/>
      <c r="Y19" s="1053"/>
      <c r="Z19" s="1053"/>
      <c r="AA19" s="1053"/>
      <c r="AB19" s="1053"/>
      <c r="AC19" s="1054"/>
      <c r="AD19" s="1046" t="s">
        <v>723</v>
      </c>
      <c r="AE19" s="1108"/>
      <c r="AF19" s="1108"/>
      <c r="AG19" s="1108"/>
      <c r="AH19" s="1109"/>
      <c r="AI19" s="79"/>
      <c r="AJ19" s="70"/>
      <c r="AY19" s="260" t="s">
        <v>3302</v>
      </c>
      <c r="AZ19" s="267" t="s">
        <v>4173</v>
      </c>
    </row>
    <row r="20" spans="2:52" s="71" customFormat="1" ht="24.75" customHeight="1">
      <c r="B20" s="68"/>
      <c r="C20" s="78"/>
      <c r="D20" s="1049"/>
      <c r="E20" s="1050"/>
      <c r="F20" s="1050"/>
      <c r="G20" s="1050"/>
      <c r="H20" s="1050"/>
      <c r="I20" s="1050"/>
      <c r="J20" s="1050"/>
      <c r="K20" s="1050"/>
      <c r="L20" s="1051"/>
      <c r="M20" s="1189">
        <f>IF($AZ$9="","",VLOOKUP($AZ$9&amp;$AZ$25,'R6単価一覧'!$M$124:$N$134,2,FALSE))</f>
        <v>2530</v>
      </c>
      <c r="N20" s="1190"/>
      <c r="O20" s="1190"/>
      <c r="P20" s="1190"/>
      <c r="Q20" s="1191"/>
      <c r="R20" s="1119">
        <f>O15</f>
        <v>0</v>
      </c>
      <c r="S20" s="1120"/>
      <c r="T20" s="1120"/>
      <c r="U20" s="1120"/>
      <c r="V20" s="1121"/>
      <c r="W20" s="1041">
        <f>IF(R20=0,0,M20*R20)</f>
        <v>0</v>
      </c>
      <c r="X20" s="1044"/>
      <c r="Y20" s="1044"/>
      <c r="Z20" s="1044"/>
      <c r="AA20" s="1044"/>
      <c r="AB20" s="1044"/>
      <c r="AC20" s="1045"/>
      <c r="AD20" s="1110"/>
      <c r="AE20" s="1111"/>
      <c r="AF20" s="1111"/>
      <c r="AG20" s="1111"/>
      <c r="AH20" s="1112"/>
      <c r="AI20" s="79"/>
      <c r="AJ20" s="70"/>
      <c r="AY20" s="260" t="s">
        <v>3303</v>
      </c>
      <c r="AZ20" s="267">
        <v>10</v>
      </c>
    </row>
    <row r="21" spans="2:52" s="71" customFormat="1" ht="33" customHeight="1">
      <c r="B21" s="68"/>
      <c r="C21" s="78"/>
      <c r="D21" s="1038" t="s">
        <v>717</v>
      </c>
      <c r="E21" s="1039"/>
      <c r="F21" s="1039"/>
      <c r="G21" s="1039"/>
      <c r="H21" s="1039"/>
      <c r="I21" s="1039"/>
      <c r="J21" s="1039"/>
      <c r="K21" s="1039"/>
      <c r="L21" s="1040"/>
      <c r="M21" s="1041">
        <v>800</v>
      </c>
      <c r="N21" s="1042"/>
      <c r="O21" s="1042"/>
      <c r="P21" s="1042"/>
      <c r="Q21" s="1043"/>
      <c r="R21" s="1122"/>
      <c r="S21" s="1123"/>
      <c r="T21" s="1123"/>
      <c r="U21" s="1123"/>
      <c r="V21" s="1124"/>
      <c r="W21" s="1041">
        <f>M21*R20</f>
        <v>0</v>
      </c>
      <c r="X21" s="1044"/>
      <c r="Y21" s="1044"/>
      <c r="Z21" s="1044"/>
      <c r="AA21" s="1044"/>
      <c r="AB21" s="1044"/>
      <c r="AC21" s="1045"/>
      <c r="AD21" s="1113"/>
      <c r="AE21" s="1114"/>
      <c r="AF21" s="1114"/>
      <c r="AG21" s="1114"/>
      <c r="AH21" s="1115"/>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49" t="s">
        <v>86</v>
      </c>
      <c r="J23" s="1150"/>
      <c r="K23" s="1151" t="s">
        <v>81</v>
      </c>
      <c r="L23" s="1152"/>
      <c r="M23" s="1153" t="s">
        <v>88</v>
      </c>
      <c r="N23" s="1154"/>
      <c r="O23" s="1154"/>
      <c r="P23" s="1155" t="s">
        <v>89</v>
      </c>
      <c r="Q23" s="1154"/>
      <c r="R23" s="1154"/>
      <c r="S23" s="1156"/>
      <c r="T23" s="1153" t="s">
        <v>90</v>
      </c>
      <c r="U23" s="1154"/>
      <c r="V23" s="1154"/>
      <c r="W23" s="1125" t="s">
        <v>91</v>
      </c>
      <c r="X23" s="1126"/>
      <c r="Y23" s="1127"/>
      <c r="Z23" s="1102" t="s">
        <v>92</v>
      </c>
      <c r="AA23" s="1103"/>
      <c r="AB23" s="1103"/>
      <c r="AC23" s="1104"/>
      <c r="AD23" s="1105" t="s">
        <v>93</v>
      </c>
      <c r="AE23" s="1106"/>
      <c r="AF23" s="1106"/>
      <c r="AG23" s="1106"/>
      <c r="AH23" s="1107"/>
      <c r="AI23" s="79"/>
      <c r="AJ23" s="70"/>
      <c r="AY23" s="260" t="s">
        <v>3304</v>
      </c>
      <c r="AZ23" s="267">
        <v>13</v>
      </c>
    </row>
    <row r="24" spans="2:52" s="71" customFormat="1" ht="24.75" customHeight="1" thickBot="1">
      <c r="B24" s="68"/>
      <c r="C24" s="78"/>
      <c r="D24" s="1128" t="s">
        <v>721</v>
      </c>
      <c r="E24" s="1129"/>
      <c r="F24" s="1134" t="s">
        <v>101</v>
      </c>
      <c r="G24" s="1135"/>
      <c r="H24" s="1136"/>
      <c r="I24" s="1137">
        <f>K24</f>
        <v>0</v>
      </c>
      <c r="J24" s="1094"/>
      <c r="K24" s="1138"/>
      <c r="L24" s="1139"/>
      <c r="M24" s="1144">
        <v>69800</v>
      </c>
      <c r="N24" s="1120"/>
      <c r="O24" s="1120"/>
      <c r="P24" s="1041" t="e">
        <f>ROUND(M24*I24/K24,0)</f>
        <v>#DIV/0!</v>
      </c>
      <c r="Q24" s="1044"/>
      <c r="R24" s="1044"/>
      <c r="S24" s="1164"/>
      <c r="T24" s="1165"/>
      <c r="U24" s="1166"/>
      <c r="V24" s="1166"/>
      <c r="W24" s="1157"/>
      <c r="X24" s="1158"/>
      <c r="Y24" s="1159"/>
      <c r="Z24" s="1041" t="e">
        <f>ROUND(T24*I24/K24,0)+W24</f>
        <v>#DIV/0!</v>
      </c>
      <c r="AA24" s="1093"/>
      <c r="AB24" s="1093"/>
      <c r="AC24" s="1160"/>
      <c r="AD24" s="1161">
        <f>IF(I24=0,0,MIN(P24,Z24))</f>
        <v>0</v>
      </c>
      <c r="AE24" s="1162"/>
      <c r="AF24" s="1162"/>
      <c r="AG24" s="1162"/>
      <c r="AH24" s="1163"/>
      <c r="AI24" s="79"/>
      <c r="AJ24" s="70"/>
      <c r="AY24" s="263" t="s">
        <v>4164</v>
      </c>
      <c r="AZ24" s="268">
        <v>14</v>
      </c>
    </row>
    <row r="25" spans="2:52" s="71" customFormat="1" ht="24" customHeight="1" thickBot="1">
      <c r="B25" s="68"/>
      <c r="C25" s="78"/>
      <c r="D25" s="1130"/>
      <c r="E25" s="1131"/>
      <c r="F25" s="1134">
        <f>D12</f>
        <v>0</v>
      </c>
      <c r="G25" s="1135"/>
      <c r="H25" s="1136"/>
      <c r="I25" s="1137">
        <f>O12</f>
        <v>0</v>
      </c>
      <c r="J25" s="1094"/>
      <c r="K25" s="1140"/>
      <c r="L25" s="1141"/>
      <c r="M25" s="1145"/>
      <c r="N25" s="1146"/>
      <c r="O25" s="1146"/>
      <c r="P25" s="1041" t="e">
        <f>ROUND(M24*I25/K24,0)</f>
        <v>#DIV/0!</v>
      </c>
      <c r="Q25" s="1044"/>
      <c r="R25" s="1044"/>
      <c r="S25" s="1164"/>
      <c r="T25" s="1165"/>
      <c r="U25" s="1166"/>
      <c r="V25" s="1166"/>
      <c r="W25" s="1157"/>
      <c r="X25" s="1158"/>
      <c r="Y25" s="1159"/>
      <c r="Z25" s="1041" t="e">
        <f>ROUND(T25*I25/K24,0)+W25</f>
        <v>#DIV/0!</v>
      </c>
      <c r="AA25" s="1093"/>
      <c r="AB25" s="1093"/>
      <c r="AC25" s="1160"/>
      <c r="AD25" s="1161">
        <f>IF(I25=0,0,MIN(P25,Z25))</f>
        <v>0</v>
      </c>
      <c r="AE25" s="1162"/>
      <c r="AF25" s="1162"/>
      <c r="AG25" s="1162"/>
      <c r="AH25" s="1163"/>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0"/>
      <c r="E26" s="1131"/>
      <c r="F26" s="1134">
        <f>D13</f>
        <v>0</v>
      </c>
      <c r="G26" s="1135"/>
      <c r="H26" s="1136"/>
      <c r="I26" s="1137">
        <f>O13</f>
        <v>0</v>
      </c>
      <c r="J26" s="1094"/>
      <c r="K26" s="1140"/>
      <c r="L26" s="1141"/>
      <c r="M26" s="1145"/>
      <c r="N26" s="1146"/>
      <c r="O26" s="1146"/>
      <c r="P26" s="1041" t="e">
        <f>ROUND(M24*I26/K24,0)</f>
        <v>#DIV/0!</v>
      </c>
      <c r="Q26" s="1044"/>
      <c r="R26" s="1044"/>
      <c r="S26" s="1164"/>
      <c r="T26" s="1165"/>
      <c r="U26" s="1188"/>
      <c r="V26" s="1188"/>
      <c r="W26" s="1157"/>
      <c r="X26" s="1158"/>
      <c r="Y26" s="1159"/>
      <c r="Z26" s="1041" t="e">
        <f>ROUND(T26*I26/K24,0)+W26</f>
        <v>#DIV/0!</v>
      </c>
      <c r="AA26" s="1093"/>
      <c r="AB26" s="1093"/>
      <c r="AC26" s="1160"/>
      <c r="AD26" s="1161">
        <f t="shared" ref="AD26:AD27" si="0">IF(I26=0,0,MIN(P26,Z26))</f>
        <v>0</v>
      </c>
      <c r="AE26" s="1162"/>
      <c r="AF26" s="1162"/>
      <c r="AG26" s="1162"/>
      <c r="AH26" s="1163"/>
      <c r="AI26" s="81"/>
      <c r="AJ26" s="78"/>
    </row>
    <row r="27" spans="2:52" s="71" customFormat="1" ht="24" customHeight="1" thickBot="1">
      <c r="B27" s="68"/>
      <c r="C27" s="78"/>
      <c r="D27" s="1132"/>
      <c r="E27" s="1133"/>
      <c r="F27" s="1134">
        <f>D14</f>
        <v>0</v>
      </c>
      <c r="G27" s="1135"/>
      <c r="H27" s="1136"/>
      <c r="I27" s="1137">
        <f>O14</f>
        <v>0</v>
      </c>
      <c r="J27" s="1094"/>
      <c r="K27" s="1142"/>
      <c r="L27" s="1143"/>
      <c r="M27" s="1147"/>
      <c r="N27" s="1148"/>
      <c r="O27" s="1148"/>
      <c r="P27" s="1178" t="e">
        <f>ROUND(M24*I27/K24,0)</f>
        <v>#DIV/0!</v>
      </c>
      <c r="Q27" s="1179"/>
      <c r="R27" s="1179"/>
      <c r="S27" s="1180"/>
      <c r="T27" s="1181"/>
      <c r="U27" s="1182"/>
      <c r="V27" s="1182"/>
      <c r="W27" s="1183"/>
      <c r="X27" s="1184"/>
      <c r="Y27" s="1185"/>
      <c r="Z27" s="1178" t="e">
        <f>ROUND(T27*I27/K24,0)+W27</f>
        <v>#DIV/0!</v>
      </c>
      <c r="AA27" s="1186"/>
      <c r="AB27" s="1186"/>
      <c r="AC27" s="1187"/>
      <c r="AD27" s="1177">
        <f t="shared" si="0"/>
        <v>0</v>
      </c>
      <c r="AE27" s="1114"/>
      <c r="AF27" s="1114"/>
      <c r="AG27" s="1114"/>
      <c r="AH27" s="1115"/>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7">
        <f>W20</f>
        <v>0</v>
      </c>
      <c r="Y31" s="1168"/>
      <c r="Z31" s="1168"/>
      <c r="AA31" s="1168"/>
      <c r="AB31" s="1168"/>
      <c r="AC31" s="1168"/>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69">
        <f>W21</f>
        <v>0</v>
      </c>
      <c r="Y32" s="1170"/>
      <c r="Z32" s="1170"/>
      <c r="AA32" s="1170"/>
      <c r="AB32" s="1170"/>
      <c r="AC32" s="1170"/>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7">
        <f>SUM(AD24:AG27)</f>
        <v>0</v>
      </c>
      <c r="Y33" s="1171"/>
      <c r="Z33" s="1171"/>
      <c r="AA33" s="1171"/>
      <c r="AB33" s="1171"/>
      <c r="AC33" s="1171"/>
      <c r="AD33" s="96" t="s">
        <v>75</v>
      </c>
      <c r="AE33" s="69"/>
      <c r="AF33" s="69"/>
      <c r="AG33" s="69"/>
      <c r="AH33" s="69"/>
      <c r="AI33" s="69"/>
      <c r="AJ33" s="70"/>
    </row>
    <row r="34" spans="2:36" s="71" customFormat="1" ht="30" customHeight="1" thickTop="1" thickBot="1">
      <c r="B34" s="68"/>
      <c r="C34" s="69"/>
      <c r="D34" s="69"/>
      <c r="E34" s="69"/>
      <c r="F34" s="69"/>
      <c r="G34" s="69"/>
      <c r="H34" s="1172" t="s">
        <v>94</v>
      </c>
      <c r="I34" s="1173"/>
      <c r="J34" s="1173"/>
      <c r="K34" s="1173"/>
      <c r="L34" s="1173"/>
      <c r="M34" s="1173"/>
      <c r="N34" s="1173"/>
      <c r="O34" s="1173"/>
      <c r="P34" s="1173"/>
      <c r="Q34" s="1173"/>
      <c r="R34" s="1173"/>
      <c r="S34" s="1173"/>
      <c r="T34" s="1173"/>
      <c r="U34" s="1173"/>
      <c r="V34" s="1173"/>
      <c r="W34" s="1174"/>
      <c r="X34" s="1175">
        <f>SUM(X31:AC33)</f>
        <v>0</v>
      </c>
      <c r="Y34" s="1176"/>
      <c r="Z34" s="1176"/>
      <c r="AA34" s="1176"/>
      <c r="AB34" s="1176"/>
      <c r="AC34" s="1176"/>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1" t="s">
        <v>74</v>
      </c>
      <c r="AC3" s="1022"/>
      <c r="AD3" s="1022"/>
      <c r="AE3" s="1022"/>
      <c r="AF3" s="1022"/>
      <c r="AG3" s="1022"/>
      <c r="AH3" s="1023"/>
      <c r="AI3" s="66"/>
      <c r="AJ3" s="67"/>
    </row>
    <row r="4" spans="2:52" ht="33.75" customHeight="1">
      <c r="B4" s="1024" t="s">
        <v>729</v>
      </c>
      <c r="C4" s="1025"/>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28" t="str">
        <f>請求書!J25</f>
        <v>令和</v>
      </c>
      <c r="Z6" s="1029"/>
      <c r="AA6" s="1032">
        <f>請求書!L25</f>
        <v>0</v>
      </c>
      <c r="AB6" s="1034">
        <f>請求書!M25</f>
        <v>0</v>
      </c>
      <c r="AC6" s="1028" t="s">
        <v>18</v>
      </c>
      <c r="AD6" s="1029"/>
      <c r="AE6" s="1032">
        <f>請求書!P25</f>
        <v>0</v>
      </c>
      <c r="AF6" s="1036">
        <f>請求書!Q25</f>
        <v>0</v>
      </c>
      <c r="AG6" s="1028" t="s">
        <v>76</v>
      </c>
      <c r="AH6" s="1029"/>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0"/>
      <c r="Z7" s="1031"/>
      <c r="AA7" s="1033"/>
      <c r="AB7" s="1035"/>
      <c r="AC7" s="1030"/>
      <c r="AD7" s="1031"/>
      <c r="AE7" s="1033"/>
      <c r="AF7" s="1037"/>
      <c r="AG7" s="1030"/>
      <c r="AH7" s="1031"/>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70" t="s">
        <v>714</v>
      </c>
      <c r="E9" s="1071"/>
      <c r="F9" s="1071"/>
      <c r="G9" s="1071"/>
      <c r="H9" s="1072"/>
      <c r="I9" s="1064"/>
      <c r="J9" s="1065"/>
      <c r="K9" s="1065"/>
      <c r="L9" s="1065"/>
      <c r="M9" s="1065"/>
      <c r="N9" s="1065"/>
      <c r="O9" s="1065"/>
      <c r="P9" s="1065"/>
      <c r="Q9" s="1065"/>
      <c r="R9" s="1065"/>
      <c r="S9" s="1066"/>
      <c r="T9" s="73"/>
      <c r="U9" s="1052" t="s">
        <v>71</v>
      </c>
      <c r="V9" s="1053"/>
      <c r="W9" s="1053"/>
      <c r="X9" s="105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073"/>
      <c r="E10" s="1074"/>
      <c r="F10" s="1074"/>
      <c r="G10" s="1074"/>
      <c r="H10" s="1075"/>
      <c r="I10" s="1067"/>
      <c r="J10" s="1068"/>
      <c r="K10" s="1068"/>
      <c r="L10" s="1068"/>
      <c r="M10" s="1068"/>
      <c r="N10" s="1068"/>
      <c r="O10" s="1068"/>
      <c r="P10" s="1068"/>
      <c r="Q10" s="1068"/>
      <c r="R10" s="1068"/>
      <c r="S10" s="1069"/>
      <c r="T10" s="73"/>
      <c r="U10" s="1055" t="s">
        <v>77</v>
      </c>
      <c r="V10" s="1056"/>
      <c r="W10" s="1056"/>
      <c r="X10" s="1057"/>
      <c r="Y10" s="1086">
        <f>請求書!U9</f>
        <v>0</v>
      </c>
      <c r="Z10" s="1087"/>
      <c r="AA10" s="1087"/>
      <c r="AB10" s="1087"/>
      <c r="AC10" s="1087"/>
      <c r="AD10" s="1087"/>
      <c r="AE10" s="1087"/>
      <c r="AF10" s="1087"/>
      <c r="AG10" s="1087"/>
      <c r="AH10" s="1088"/>
      <c r="AI10" s="73"/>
      <c r="AJ10" s="72"/>
      <c r="AL10" s="135" t="s">
        <v>207</v>
      </c>
      <c r="AM10" s="52" t="s">
        <v>715</v>
      </c>
      <c r="AO10" s="71" t="s">
        <v>855</v>
      </c>
      <c r="AY10" s="258" t="s">
        <v>3293</v>
      </c>
      <c r="AZ10" s="259"/>
    </row>
    <row r="11" spans="2:52" s="71" customFormat="1" ht="22.5" customHeight="1">
      <c r="B11" s="68"/>
      <c r="C11" s="70"/>
      <c r="D11" s="1077" t="s">
        <v>82</v>
      </c>
      <c r="E11" s="1078"/>
      <c r="F11" s="1078"/>
      <c r="G11" s="1078"/>
      <c r="H11" s="1078"/>
      <c r="I11" s="1092" t="s">
        <v>83</v>
      </c>
      <c r="J11" s="1093"/>
      <c r="K11" s="1093"/>
      <c r="L11" s="1093"/>
      <c r="M11" s="1093"/>
      <c r="N11" s="1094"/>
      <c r="O11" s="1052" t="s">
        <v>84</v>
      </c>
      <c r="P11" s="1093"/>
      <c r="Q11" s="1093"/>
      <c r="R11" s="1093"/>
      <c r="S11" s="1094"/>
      <c r="T11" s="73"/>
      <c r="U11" s="1058"/>
      <c r="V11" s="1059"/>
      <c r="W11" s="1059"/>
      <c r="X11" s="1060"/>
      <c r="Y11" s="1089"/>
      <c r="Z11" s="1090"/>
      <c r="AA11" s="1090"/>
      <c r="AB11" s="1090"/>
      <c r="AC11" s="1090"/>
      <c r="AD11" s="1090"/>
      <c r="AE11" s="1090"/>
      <c r="AF11" s="1090"/>
      <c r="AG11" s="1090"/>
      <c r="AH11" s="1091"/>
      <c r="AI11" s="73"/>
      <c r="AJ11" s="72"/>
      <c r="AL11" s="6" t="s">
        <v>208</v>
      </c>
      <c r="AM11" s="52" t="s">
        <v>715</v>
      </c>
      <c r="AO11" s="71" t="s">
        <v>856</v>
      </c>
      <c r="AY11" s="258" t="s">
        <v>3294</v>
      </c>
      <c r="AZ11" s="269" t="s">
        <v>54</v>
      </c>
    </row>
    <row r="12" spans="2:52" s="71" customFormat="1" ht="22.5" customHeight="1">
      <c r="B12" s="68"/>
      <c r="C12" s="70"/>
      <c r="D12" s="1079"/>
      <c r="E12" s="1080"/>
      <c r="F12" s="1080"/>
      <c r="G12" s="1080"/>
      <c r="H12" s="1081"/>
      <c r="I12" s="230"/>
      <c r="J12" s="104" t="s">
        <v>18</v>
      </c>
      <c r="K12" s="232"/>
      <c r="L12" s="104" t="s">
        <v>23</v>
      </c>
      <c r="M12" s="232"/>
      <c r="N12" s="105" t="s">
        <v>85</v>
      </c>
      <c r="O12" s="1082"/>
      <c r="P12" s="1083"/>
      <c r="Q12" s="1083"/>
      <c r="R12" s="1083"/>
      <c r="S12" s="316" t="s">
        <v>85</v>
      </c>
      <c r="T12" s="73"/>
      <c r="U12" s="1058"/>
      <c r="V12" s="1059"/>
      <c r="W12" s="1059"/>
      <c r="X12" s="1060"/>
      <c r="Y12" s="1076">
        <f>請求書!U16</f>
        <v>0</v>
      </c>
      <c r="Z12" s="1076"/>
      <c r="AA12" s="1076"/>
      <c r="AB12" s="1076"/>
      <c r="AC12" s="1076"/>
      <c r="AD12" s="1076"/>
      <c r="AE12" s="1076"/>
      <c r="AF12" s="1076"/>
      <c r="AG12" s="1076"/>
      <c r="AH12" s="1076"/>
      <c r="AI12" s="73"/>
      <c r="AJ12" s="72"/>
      <c r="AL12" s="6" t="s">
        <v>209</v>
      </c>
      <c r="AM12" s="52" t="s">
        <v>716</v>
      </c>
      <c r="AY12" s="260" t="s">
        <v>3295</v>
      </c>
      <c r="AZ12" s="267" t="s">
        <v>55</v>
      </c>
    </row>
    <row r="13" spans="2:52" s="71" customFormat="1" ht="22.5" customHeight="1" thickBot="1">
      <c r="B13" s="68"/>
      <c r="C13" s="69"/>
      <c r="D13" s="1079"/>
      <c r="E13" s="1080"/>
      <c r="F13" s="1080"/>
      <c r="G13" s="1080"/>
      <c r="H13" s="1081"/>
      <c r="I13" s="231"/>
      <c r="J13" s="102" t="s">
        <v>18</v>
      </c>
      <c r="K13" s="233"/>
      <c r="L13" s="102" t="s">
        <v>23</v>
      </c>
      <c r="M13" s="233"/>
      <c r="N13" s="103" t="s">
        <v>85</v>
      </c>
      <c r="O13" s="1082"/>
      <c r="P13" s="1083"/>
      <c r="Q13" s="1083"/>
      <c r="R13" s="1083"/>
      <c r="S13" s="320" t="s">
        <v>85</v>
      </c>
      <c r="T13" s="73"/>
      <c r="U13" s="1058"/>
      <c r="V13" s="1059"/>
      <c r="W13" s="1059"/>
      <c r="X13" s="1060"/>
      <c r="Y13" s="1076"/>
      <c r="Z13" s="1076"/>
      <c r="AA13" s="1076"/>
      <c r="AB13" s="1076"/>
      <c r="AC13" s="1076"/>
      <c r="AD13" s="1076"/>
      <c r="AE13" s="1076"/>
      <c r="AF13" s="1076"/>
      <c r="AG13" s="1076"/>
      <c r="AH13" s="1076"/>
      <c r="AI13" s="73"/>
      <c r="AJ13" s="72"/>
      <c r="AL13" s="6" t="s">
        <v>210</v>
      </c>
      <c r="AM13" s="52" t="s">
        <v>716</v>
      </c>
      <c r="AY13" s="260" t="s">
        <v>3296</v>
      </c>
      <c r="AZ13" s="267" t="s">
        <v>56</v>
      </c>
    </row>
    <row r="14" spans="2:52" s="71" customFormat="1" ht="22.5" customHeight="1" thickBot="1">
      <c r="B14" s="68"/>
      <c r="C14" s="69"/>
      <c r="D14" s="1079"/>
      <c r="E14" s="1080"/>
      <c r="F14" s="1080"/>
      <c r="G14" s="1080"/>
      <c r="H14" s="1081"/>
      <c r="I14" s="230" t="s">
        <v>100</v>
      </c>
      <c r="J14" s="104" t="s">
        <v>18</v>
      </c>
      <c r="K14" s="232"/>
      <c r="L14" s="104" t="s">
        <v>23</v>
      </c>
      <c r="M14" s="232"/>
      <c r="N14" s="105" t="s">
        <v>85</v>
      </c>
      <c r="O14" s="1082"/>
      <c r="P14" s="1083"/>
      <c r="Q14" s="1083"/>
      <c r="R14" s="1083"/>
      <c r="S14" s="316" t="s">
        <v>85</v>
      </c>
      <c r="T14" s="73"/>
      <c r="U14" s="1061"/>
      <c r="V14" s="1062"/>
      <c r="W14" s="1062"/>
      <c r="X14" s="1063"/>
      <c r="Y14" s="1076" t="s">
        <v>722</v>
      </c>
      <c r="Z14" s="1076"/>
      <c r="AA14" s="1076"/>
      <c r="AB14" s="1076"/>
      <c r="AC14" s="1076"/>
      <c r="AD14" s="1076"/>
      <c r="AE14" s="1052" t="str">
        <f>請求書!AA21</f>
        <v>5対1</v>
      </c>
      <c r="AF14" s="1053"/>
      <c r="AG14" s="1053"/>
      <c r="AH14" s="1054"/>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095" t="s">
        <v>86</v>
      </c>
      <c r="J15" s="1096"/>
      <c r="K15" s="1096"/>
      <c r="L15" s="1096"/>
      <c r="M15" s="1096"/>
      <c r="N15" s="1097"/>
      <c r="O15" s="1084">
        <f>SUM(O12:R14)</f>
        <v>0</v>
      </c>
      <c r="P15" s="1085"/>
      <c r="Q15" s="1085"/>
      <c r="R15" s="1085"/>
      <c r="S15" s="106" t="s">
        <v>85</v>
      </c>
      <c r="T15" s="69"/>
      <c r="U15" s="1076" t="s">
        <v>854</v>
      </c>
      <c r="V15" s="1076"/>
      <c r="W15" s="1076"/>
      <c r="X15" s="1076"/>
      <c r="Y15" s="1076"/>
      <c r="Z15" s="1076"/>
      <c r="AA15" s="1076"/>
      <c r="AB15" s="1076"/>
      <c r="AC15" s="1076"/>
      <c r="AD15" s="1076"/>
      <c r="AE15" s="1098"/>
      <c r="AF15" s="1098"/>
      <c r="AG15" s="1098"/>
      <c r="AH15" s="1098"/>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76" t="s">
        <v>4780</v>
      </c>
      <c r="V16" s="1076"/>
      <c r="W16" s="1076"/>
      <c r="X16" s="1076"/>
      <c r="Y16" s="1076"/>
      <c r="Z16" s="1076"/>
      <c r="AA16" s="1076"/>
      <c r="AB16" s="1076"/>
      <c r="AC16" s="1076"/>
      <c r="AD16" s="1076"/>
      <c r="AE16" s="1099"/>
      <c r="AF16" s="1100"/>
      <c r="AG16" s="1100"/>
      <c r="AH16" s="1101"/>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46" t="s">
        <v>87</v>
      </c>
      <c r="E19" s="1047"/>
      <c r="F19" s="1047"/>
      <c r="G19" s="1047"/>
      <c r="H19" s="1047"/>
      <c r="I19" s="1047"/>
      <c r="J19" s="1047"/>
      <c r="K19" s="1047"/>
      <c r="L19" s="1048"/>
      <c r="M19" s="1052" t="s">
        <v>79</v>
      </c>
      <c r="N19" s="1053"/>
      <c r="O19" s="1053"/>
      <c r="P19" s="1053"/>
      <c r="Q19" s="1054"/>
      <c r="R19" s="1052" t="s">
        <v>86</v>
      </c>
      <c r="S19" s="1053"/>
      <c r="T19" s="1053"/>
      <c r="U19" s="1053"/>
      <c r="V19" s="1054"/>
      <c r="W19" s="1052" t="s">
        <v>80</v>
      </c>
      <c r="X19" s="1053"/>
      <c r="Y19" s="1053"/>
      <c r="Z19" s="1053"/>
      <c r="AA19" s="1053"/>
      <c r="AB19" s="1053"/>
      <c r="AC19" s="1054"/>
      <c r="AD19" s="1046" t="s">
        <v>723</v>
      </c>
      <c r="AE19" s="1108"/>
      <c r="AF19" s="1108"/>
      <c r="AG19" s="1108"/>
      <c r="AH19" s="1109"/>
      <c r="AI19" s="79"/>
      <c r="AJ19" s="70"/>
      <c r="AY19" s="260" t="s">
        <v>3302</v>
      </c>
      <c r="AZ19" s="267" t="s">
        <v>4173</v>
      </c>
    </row>
    <row r="20" spans="2:52" s="71" customFormat="1" ht="24.75" customHeight="1">
      <c r="B20" s="68"/>
      <c r="C20" s="78"/>
      <c r="D20" s="1049"/>
      <c r="E20" s="1050"/>
      <c r="F20" s="1050"/>
      <c r="G20" s="1050"/>
      <c r="H20" s="1050"/>
      <c r="I20" s="1050"/>
      <c r="J20" s="1050"/>
      <c r="K20" s="1050"/>
      <c r="L20" s="1051"/>
      <c r="M20" s="1189">
        <f>IF($AZ$9="","",VLOOKUP($AZ$9&amp;$AZ$25,'R6単価一覧'!$M$124:$N$134,2,FALSE))</f>
        <v>2530</v>
      </c>
      <c r="N20" s="1190"/>
      <c r="O20" s="1190"/>
      <c r="P20" s="1190"/>
      <c r="Q20" s="1191"/>
      <c r="R20" s="1119">
        <f>O15</f>
        <v>0</v>
      </c>
      <c r="S20" s="1120"/>
      <c r="T20" s="1120"/>
      <c r="U20" s="1120"/>
      <c r="V20" s="1121"/>
      <c r="W20" s="1041">
        <f>IF(R20=0,0,M20*R20)</f>
        <v>0</v>
      </c>
      <c r="X20" s="1044"/>
      <c r="Y20" s="1044"/>
      <c r="Z20" s="1044"/>
      <c r="AA20" s="1044"/>
      <c r="AB20" s="1044"/>
      <c r="AC20" s="1045"/>
      <c r="AD20" s="1110"/>
      <c r="AE20" s="1111"/>
      <c r="AF20" s="1111"/>
      <c r="AG20" s="1111"/>
      <c r="AH20" s="1112"/>
      <c r="AI20" s="79"/>
      <c r="AJ20" s="70"/>
      <c r="AY20" s="260" t="s">
        <v>3303</v>
      </c>
      <c r="AZ20" s="267">
        <v>10</v>
      </c>
    </row>
    <row r="21" spans="2:52" s="71" customFormat="1" ht="33" customHeight="1">
      <c r="B21" s="68"/>
      <c r="C21" s="78"/>
      <c r="D21" s="1038" t="s">
        <v>717</v>
      </c>
      <c r="E21" s="1039"/>
      <c r="F21" s="1039"/>
      <c r="G21" s="1039"/>
      <c r="H21" s="1039"/>
      <c r="I21" s="1039"/>
      <c r="J21" s="1039"/>
      <c r="K21" s="1039"/>
      <c r="L21" s="1040"/>
      <c r="M21" s="1041">
        <v>800</v>
      </c>
      <c r="N21" s="1042"/>
      <c r="O21" s="1042"/>
      <c r="P21" s="1042"/>
      <c r="Q21" s="1043"/>
      <c r="R21" s="1122"/>
      <c r="S21" s="1123"/>
      <c r="T21" s="1123"/>
      <c r="U21" s="1123"/>
      <c r="V21" s="1124"/>
      <c r="W21" s="1041">
        <f>M21*R20</f>
        <v>0</v>
      </c>
      <c r="X21" s="1044"/>
      <c r="Y21" s="1044"/>
      <c r="Z21" s="1044"/>
      <c r="AA21" s="1044"/>
      <c r="AB21" s="1044"/>
      <c r="AC21" s="1045"/>
      <c r="AD21" s="1113"/>
      <c r="AE21" s="1114"/>
      <c r="AF21" s="1114"/>
      <c r="AG21" s="1114"/>
      <c r="AH21" s="1115"/>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49" t="s">
        <v>86</v>
      </c>
      <c r="J23" s="1150"/>
      <c r="K23" s="1151" t="s">
        <v>81</v>
      </c>
      <c r="L23" s="1152"/>
      <c r="M23" s="1153" t="s">
        <v>88</v>
      </c>
      <c r="N23" s="1154"/>
      <c r="O23" s="1154"/>
      <c r="P23" s="1155" t="s">
        <v>89</v>
      </c>
      <c r="Q23" s="1154"/>
      <c r="R23" s="1154"/>
      <c r="S23" s="1156"/>
      <c r="T23" s="1153" t="s">
        <v>90</v>
      </c>
      <c r="U23" s="1154"/>
      <c r="V23" s="1154"/>
      <c r="W23" s="1125" t="s">
        <v>91</v>
      </c>
      <c r="X23" s="1126"/>
      <c r="Y23" s="1127"/>
      <c r="Z23" s="1102" t="s">
        <v>92</v>
      </c>
      <c r="AA23" s="1103"/>
      <c r="AB23" s="1103"/>
      <c r="AC23" s="1104"/>
      <c r="AD23" s="1105" t="s">
        <v>93</v>
      </c>
      <c r="AE23" s="1106"/>
      <c r="AF23" s="1106"/>
      <c r="AG23" s="1106"/>
      <c r="AH23" s="1107"/>
      <c r="AI23" s="79"/>
      <c r="AJ23" s="70"/>
      <c r="AY23" s="260" t="s">
        <v>3304</v>
      </c>
      <c r="AZ23" s="267">
        <v>13</v>
      </c>
    </row>
    <row r="24" spans="2:52" s="71" customFormat="1" ht="24.75" customHeight="1" thickBot="1">
      <c r="B24" s="68"/>
      <c r="C24" s="78"/>
      <c r="D24" s="1128" t="s">
        <v>721</v>
      </c>
      <c r="E24" s="1129"/>
      <c r="F24" s="1134" t="s">
        <v>101</v>
      </c>
      <c r="G24" s="1135"/>
      <c r="H24" s="1136"/>
      <c r="I24" s="1137">
        <f>K24</f>
        <v>0</v>
      </c>
      <c r="J24" s="1094"/>
      <c r="K24" s="1138"/>
      <c r="L24" s="1139"/>
      <c r="M24" s="1144">
        <v>69800</v>
      </c>
      <c r="N24" s="1120"/>
      <c r="O24" s="1120"/>
      <c r="P24" s="1041" t="e">
        <f>ROUND(M24*I24/K24,0)</f>
        <v>#DIV/0!</v>
      </c>
      <c r="Q24" s="1044"/>
      <c r="R24" s="1044"/>
      <c r="S24" s="1164"/>
      <c r="T24" s="1165"/>
      <c r="U24" s="1166"/>
      <c r="V24" s="1166"/>
      <c r="W24" s="1157"/>
      <c r="X24" s="1158"/>
      <c r="Y24" s="1159"/>
      <c r="Z24" s="1041" t="e">
        <f>ROUND(T24*I24/K24,0)+W24</f>
        <v>#DIV/0!</v>
      </c>
      <c r="AA24" s="1093"/>
      <c r="AB24" s="1093"/>
      <c r="AC24" s="1160"/>
      <c r="AD24" s="1161">
        <f>IF(I24=0,0,MIN(P24,Z24))</f>
        <v>0</v>
      </c>
      <c r="AE24" s="1162"/>
      <c r="AF24" s="1162"/>
      <c r="AG24" s="1162"/>
      <c r="AH24" s="1163"/>
      <c r="AI24" s="79"/>
      <c r="AJ24" s="70"/>
      <c r="AY24" s="263" t="s">
        <v>4164</v>
      </c>
      <c r="AZ24" s="268">
        <v>14</v>
      </c>
    </row>
    <row r="25" spans="2:52" s="71" customFormat="1" ht="24" customHeight="1" thickBot="1">
      <c r="B25" s="68"/>
      <c r="C25" s="78"/>
      <c r="D25" s="1130"/>
      <c r="E25" s="1131"/>
      <c r="F25" s="1134">
        <f>D12</f>
        <v>0</v>
      </c>
      <c r="G25" s="1135"/>
      <c r="H25" s="1136"/>
      <c r="I25" s="1137">
        <f>O12</f>
        <v>0</v>
      </c>
      <c r="J25" s="1094"/>
      <c r="K25" s="1140"/>
      <c r="L25" s="1141"/>
      <c r="M25" s="1145"/>
      <c r="N25" s="1146"/>
      <c r="O25" s="1146"/>
      <c r="P25" s="1041" t="e">
        <f>ROUND(M24*I25/K24,0)</f>
        <v>#DIV/0!</v>
      </c>
      <c r="Q25" s="1044"/>
      <c r="R25" s="1044"/>
      <c r="S25" s="1164"/>
      <c r="T25" s="1165"/>
      <c r="U25" s="1166"/>
      <c r="V25" s="1166"/>
      <c r="W25" s="1157"/>
      <c r="X25" s="1158"/>
      <c r="Y25" s="1159"/>
      <c r="Z25" s="1041" t="e">
        <f>ROUND(T25*I25/K24,0)+W25</f>
        <v>#DIV/0!</v>
      </c>
      <c r="AA25" s="1093"/>
      <c r="AB25" s="1093"/>
      <c r="AC25" s="1160"/>
      <c r="AD25" s="1161">
        <f>IF(I25=0,0,MIN(P25,Z25))</f>
        <v>0</v>
      </c>
      <c r="AE25" s="1162"/>
      <c r="AF25" s="1162"/>
      <c r="AG25" s="1162"/>
      <c r="AH25" s="1163"/>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0"/>
      <c r="E26" s="1131"/>
      <c r="F26" s="1134">
        <f>D13</f>
        <v>0</v>
      </c>
      <c r="G26" s="1135"/>
      <c r="H26" s="1136"/>
      <c r="I26" s="1137">
        <f>O13</f>
        <v>0</v>
      </c>
      <c r="J26" s="1094"/>
      <c r="K26" s="1140"/>
      <c r="L26" s="1141"/>
      <c r="M26" s="1145"/>
      <c r="N26" s="1146"/>
      <c r="O26" s="1146"/>
      <c r="P26" s="1041" t="e">
        <f>ROUND(M24*I26/K24,0)</f>
        <v>#DIV/0!</v>
      </c>
      <c r="Q26" s="1044"/>
      <c r="R26" s="1044"/>
      <c r="S26" s="1164"/>
      <c r="T26" s="1165"/>
      <c r="U26" s="1188"/>
      <c r="V26" s="1188"/>
      <c r="W26" s="1157"/>
      <c r="X26" s="1158"/>
      <c r="Y26" s="1159"/>
      <c r="Z26" s="1041" t="e">
        <f>ROUND(T26*I26/K24,0)+W26</f>
        <v>#DIV/0!</v>
      </c>
      <c r="AA26" s="1093"/>
      <c r="AB26" s="1093"/>
      <c r="AC26" s="1160"/>
      <c r="AD26" s="1161">
        <f t="shared" ref="AD26:AD27" si="0">IF(I26=0,0,MIN(P26,Z26))</f>
        <v>0</v>
      </c>
      <c r="AE26" s="1162"/>
      <c r="AF26" s="1162"/>
      <c r="AG26" s="1162"/>
      <c r="AH26" s="1163"/>
      <c r="AI26" s="81"/>
      <c r="AJ26" s="78"/>
    </row>
    <row r="27" spans="2:52" s="71" customFormat="1" ht="24" customHeight="1" thickBot="1">
      <c r="B27" s="68"/>
      <c r="C27" s="78"/>
      <c r="D27" s="1132"/>
      <c r="E27" s="1133"/>
      <c r="F27" s="1134">
        <f>D14</f>
        <v>0</v>
      </c>
      <c r="G27" s="1135"/>
      <c r="H27" s="1136"/>
      <c r="I27" s="1137">
        <f>O14</f>
        <v>0</v>
      </c>
      <c r="J27" s="1094"/>
      <c r="K27" s="1142"/>
      <c r="L27" s="1143"/>
      <c r="M27" s="1147"/>
      <c r="N27" s="1148"/>
      <c r="O27" s="1148"/>
      <c r="P27" s="1178" t="e">
        <f>ROUND(M24*I27/K24,0)</f>
        <v>#DIV/0!</v>
      </c>
      <c r="Q27" s="1179"/>
      <c r="R27" s="1179"/>
      <c r="S27" s="1180"/>
      <c r="T27" s="1181"/>
      <c r="U27" s="1182"/>
      <c r="V27" s="1182"/>
      <c r="W27" s="1183"/>
      <c r="X27" s="1184"/>
      <c r="Y27" s="1185"/>
      <c r="Z27" s="1178" t="e">
        <f>ROUND(T27*I27/K24,0)+W27</f>
        <v>#DIV/0!</v>
      </c>
      <c r="AA27" s="1186"/>
      <c r="AB27" s="1186"/>
      <c r="AC27" s="1187"/>
      <c r="AD27" s="1177">
        <f t="shared" si="0"/>
        <v>0</v>
      </c>
      <c r="AE27" s="1114"/>
      <c r="AF27" s="1114"/>
      <c r="AG27" s="1114"/>
      <c r="AH27" s="1115"/>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67">
        <f>W20</f>
        <v>0</v>
      </c>
      <c r="Y31" s="1168"/>
      <c r="Z31" s="1168"/>
      <c r="AA31" s="1168"/>
      <c r="AB31" s="1168"/>
      <c r="AC31" s="1168"/>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69">
        <f>W21</f>
        <v>0</v>
      </c>
      <c r="Y32" s="1170"/>
      <c r="Z32" s="1170"/>
      <c r="AA32" s="1170"/>
      <c r="AB32" s="1170"/>
      <c r="AC32" s="1170"/>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67">
        <f>SUM(AD24:AG27)</f>
        <v>0</v>
      </c>
      <c r="Y33" s="1171"/>
      <c r="Z33" s="1171"/>
      <c r="AA33" s="1171"/>
      <c r="AB33" s="1171"/>
      <c r="AC33" s="1171"/>
      <c r="AD33" s="96" t="s">
        <v>75</v>
      </c>
      <c r="AE33" s="69"/>
      <c r="AF33" s="69"/>
      <c r="AG33" s="69"/>
      <c r="AH33" s="69"/>
      <c r="AI33" s="69"/>
      <c r="AJ33" s="70"/>
    </row>
    <row r="34" spans="2:36" s="71" customFormat="1" ht="30" customHeight="1" thickTop="1" thickBot="1">
      <c r="B34" s="68"/>
      <c r="C34" s="69"/>
      <c r="D34" s="69"/>
      <c r="E34" s="69"/>
      <c r="F34" s="69"/>
      <c r="G34" s="69"/>
      <c r="H34" s="1172" t="s">
        <v>94</v>
      </c>
      <c r="I34" s="1173"/>
      <c r="J34" s="1173"/>
      <c r="K34" s="1173"/>
      <c r="L34" s="1173"/>
      <c r="M34" s="1173"/>
      <c r="N34" s="1173"/>
      <c r="O34" s="1173"/>
      <c r="P34" s="1173"/>
      <c r="Q34" s="1173"/>
      <c r="R34" s="1173"/>
      <c r="S34" s="1173"/>
      <c r="T34" s="1173"/>
      <c r="U34" s="1173"/>
      <c r="V34" s="1173"/>
      <c r="W34" s="1174"/>
      <c r="X34" s="1175">
        <f>SUM(X31:AC33)</f>
        <v>0</v>
      </c>
      <c r="Y34" s="1176"/>
      <c r="Z34" s="1176"/>
      <c r="AA34" s="1176"/>
      <c r="AB34" s="1176"/>
      <c r="AC34" s="1176"/>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pane="bottomLeft" activeCell="P19" sqref="P19"/>
    </sheetView>
  </sheetViews>
  <sheetFormatPr defaultRowHeight="13.5"/>
  <cols>
    <col min="1" max="1" width="8.625" customWidth="1"/>
    <col min="2" max="2" width="10.5" customWidth="1"/>
    <col min="4" max="4" width="14" style="274" customWidth="1"/>
    <col min="5" max="5" width="44.875" customWidth="1"/>
    <col min="6" max="6" width="8.875" style="249"/>
    <col min="9" max="9" width="0" hidden="1" customWidth="1"/>
    <col min="10" max="10" width="8.875" hidden="1" customWidth="1"/>
    <col min="11" max="11" width="14.75" hidden="1" customWidth="1"/>
    <col min="12" max="12" width="18.25" customWidth="1"/>
    <col min="13" max="13" width="14.875" hidden="1" customWidth="1"/>
    <col min="14" max="14" width="11.75" hidden="1" customWidth="1"/>
    <col min="16" max="16" width="8.875" style="278"/>
  </cols>
  <sheetData>
    <row r="1" spans="1:17" ht="27">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2" t="s">
        <v>4802</v>
      </c>
      <c r="N135" s="1193"/>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09"/>
  <sheetViews>
    <sheetView zoomScaleNormal="100" zoomScaleSheetLayoutView="130" workbookViewId="0">
      <pane ySplit="1" topLeftCell="A2" activePane="bottomLeft" state="frozen"/>
      <selection pane="bottomLeft" activeCell="O9" sqref="O9"/>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xr:uid="{00000000-0009-0000-0000-000015000000}"/>
  <phoneticPr fontId="22"/>
  <pageMargins left="0.7" right="0.7" top="0.75" bottom="0.75" header="0.3" footer="0.3"/>
  <pageSetup paperSize="9" scale="83"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tabSelected="1" view="pageBreakPreview" zoomScaleNormal="100" zoomScaleSheetLayoutView="100" workbookViewId="0">
      <selection activeCell="W34" sqref="W3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4" t="s">
        <v>70</v>
      </c>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11"/>
      <c r="AF3" s="12"/>
    </row>
    <row r="4" spans="2:43" ht="25.5" customHeight="1">
      <c r="B4" s="10"/>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51"/>
      <c r="W5" s="651"/>
      <c r="X5" s="11" t="s">
        <v>18</v>
      </c>
      <c r="Y5" s="651"/>
      <c r="Z5" s="651"/>
      <c r="AA5" s="11" t="s">
        <v>23</v>
      </c>
      <c r="AB5" s="651"/>
      <c r="AC5" s="651"/>
      <c r="AD5" s="11" t="s">
        <v>24</v>
      </c>
      <c r="AE5" s="11"/>
      <c r="AF5" s="12"/>
    </row>
    <row r="6" spans="2:43" ht="17.25" customHeight="1">
      <c r="B6" s="10"/>
      <c r="C6" s="11"/>
      <c r="D6" s="13" t="s">
        <v>12</v>
      </c>
      <c r="E6" s="11"/>
      <c r="F6" s="11"/>
      <c r="G6" s="11"/>
      <c r="H6" s="11"/>
      <c r="I6" s="11"/>
      <c r="J6" s="11"/>
      <c r="K6" s="11"/>
      <c r="L6" s="11"/>
      <c r="M6" s="11"/>
      <c r="N6" s="11"/>
      <c r="O6" s="11"/>
      <c r="P6" s="11"/>
      <c r="Q6" s="666" t="s">
        <v>13</v>
      </c>
      <c r="R6" s="656" t="s">
        <v>95</v>
      </c>
      <c r="S6" s="657"/>
      <c r="T6" s="658"/>
      <c r="U6" s="638"/>
      <c r="V6" s="639"/>
      <c r="W6" s="639"/>
      <c r="X6" s="639"/>
      <c r="Y6" s="639"/>
      <c r="Z6" s="639"/>
      <c r="AA6" s="639"/>
      <c r="AB6" s="639"/>
      <c r="AC6" s="639"/>
      <c r="AD6" s="640"/>
      <c r="AE6" s="11"/>
      <c r="AF6" s="12"/>
    </row>
    <row r="7" spans="2:43" ht="17.25" customHeight="1">
      <c r="B7" s="10"/>
      <c r="C7" s="11"/>
      <c r="D7" s="11"/>
      <c r="E7" s="11"/>
      <c r="F7" s="669"/>
      <c r="G7" s="669"/>
      <c r="H7" s="669"/>
      <c r="I7" s="669"/>
      <c r="J7" s="669"/>
      <c r="K7" s="669"/>
      <c r="L7" s="669"/>
      <c r="M7" s="669"/>
      <c r="N7" s="13"/>
      <c r="O7" s="11"/>
      <c r="P7" s="11"/>
      <c r="Q7" s="667"/>
      <c r="R7" s="659"/>
      <c r="S7" s="660"/>
      <c r="T7" s="661"/>
      <c r="U7" s="641"/>
      <c r="V7" s="642"/>
      <c r="W7" s="642"/>
      <c r="X7" s="642"/>
      <c r="Y7" s="642"/>
      <c r="Z7" s="642"/>
      <c r="AA7" s="642"/>
      <c r="AB7" s="642"/>
      <c r="AC7" s="642"/>
      <c r="AD7" s="643"/>
      <c r="AE7" s="11"/>
      <c r="AF7" s="12"/>
    </row>
    <row r="8" spans="2:43" ht="17.25" customHeight="1">
      <c r="B8" s="10"/>
      <c r="C8" s="11"/>
      <c r="D8" s="11"/>
      <c r="E8" s="11"/>
      <c r="F8" s="11"/>
      <c r="G8" s="11"/>
      <c r="H8" s="11"/>
      <c r="I8" s="11"/>
      <c r="J8" s="11"/>
      <c r="K8" s="11"/>
      <c r="L8" s="11"/>
      <c r="M8" s="11"/>
      <c r="N8" s="11"/>
      <c r="O8" s="11"/>
      <c r="P8" s="11"/>
      <c r="Q8" s="667"/>
      <c r="R8" s="662"/>
      <c r="S8" s="663"/>
      <c r="T8" s="664"/>
      <c r="U8" s="644"/>
      <c r="V8" s="645"/>
      <c r="W8" s="645"/>
      <c r="X8" s="645"/>
      <c r="Y8" s="645"/>
      <c r="Z8" s="645"/>
      <c r="AA8" s="645"/>
      <c r="AB8" s="645"/>
      <c r="AC8" s="645"/>
      <c r="AD8" s="646"/>
      <c r="AE8" s="11"/>
      <c r="AF8" s="12"/>
    </row>
    <row r="9" spans="2:43" ht="17.25" customHeight="1">
      <c r="B9" s="10"/>
      <c r="C9" s="11"/>
      <c r="D9" s="11"/>
      <c r="E9" s="11"/>
      <c r="F9" s="665" t="s">
        <v>22</v>
      </c>
      <c r="G9" s="665"/>
      <c r="H9" s="665"/>
      <c r="I9" s="665"/>
      <c r="J9" s="665"/>
      <c r="K9" s="665"/>
      <c r="L9" s="665"/>
      <c r="M9" s="665"/>
      <c r="N9" s="13" t="s">
        <v>15</v>
      </c>
      <c r="O9" s="11"/>
      <c r="P9" s="11"/>
      <c r="Q9" s="667"/>
      <c r="R9" s="647" t="s">
        <v>96</v>
      </c>
      <c r="S9" s="579"/>
      <c r="T9" s="580"/>
      <c r="U9" s="581"/>
      <c r="V9" s="582"/>
      <c r="W9" s="582"/>
      <c r="X9" s="582"/>
      <c r="Y9" s="582"/>
      <c r="Z9" s="582"/>
      <c r="AA9" s="582"/>
      <c r="AB9" s="582"/>
      <c r="AC9" s="582"/>
      <c r="AD9" s="583"/>
      <c r="AE9" s="11"/>
      <c r="AF9" s="12"/>
    </row>
    <row r="10" spans="2:43" ht="17.25" customHeight="1">
      <c r="B10" s="10"/>
      <c r="C10" s="11"/>
      <c r="D10" s="11"/>
      <c r="E10" s="11"/>
      <c r="F10" s="11"/>
      <c r="G10" s="11"/>
      <c r="H10" s="11"/>
      <c r="I10" s="11"/>
      <c r="J10" s="11"/>
      <c r="K10" s="11"/>
      <c r="L10" s="11"/>
      <c r="M10" s="11"/>
      <c r="N10" s="11"/>
      <c r="O10" s="11"/>
      <c r="P10" s="11"/>
      <c r="Q10" s="667"/>
      <c r="R10" s="647"/>
      <c r="S10" s="579"/>
      <c r="T10" s="580"/>
      <c r="U10" s="584"/>
      <c r="V10" s="585"/>
      <c r="W10" s="585"/>
      <c r="X10" s="585"/>
      <c r="Y10" s="585"/>
      <c r="Z10" s="585"/>
      <c r="AA10" s="585"/>
      <c r="AB10" s="585"/>
      <c r="AC10" s="585"/>
      <c r="AD10" s="586"/>
      <c r="AE10" s="11"/>
      <c r="AF10" s="12"/>
    </row>
    <row r="11" spans="2:43" ht="17.25" customHeight="1">
      <c r="B11" s="10"/>
      <c r="C11" s="11"/>
      <c r="D11" s="11"/>
      <c r="E11" s="11"/>
      <c r="F11" s="11"/>
      <c r="G11" s="11"/>
      <c r="H11" s="11"/>
      <c r="I11" s="11"/>
      <c r="J11" s="11"/>
      <c r="K11" s="11"/>
      <c r="L11" s="11"/>
      <c r="M11" s="11"/>
      <c r="N11" s="11"/>
      <c r="O11" s="11"/>
      <c r="P11" s="11"/>
      <c r="Q11" s="667"/>
      <c r="R11" s="647"/>
      <c r="S11" s="579"/>
      <c r="T11" s="580"/>
      <c r="U11" s="587"/>
      <c r="V11" s="588"/>
      <c r="W11" s="588"/>
      <c r="X11" s="588"/>
      <c r="Y11" s="588"/>
      <c r="Z11" s="588"/>
      <c r="AA11" s="588"/>
      <c r="AB11" s="588"/>
      <c r="AC11" s="588"/>
      <c r="AD11" s="589"/>
      <c r="AE11" s="11"/>
      <c r="AF11" s="12"/>
    </row>
    <row r="12" spans="2:43" ht="17.25" customHeight="1">
      <c r="B12" s="10"/>
      <c r="C12" s="11"/>
      <c r="D12" s="11"/>
      <c r="E12" s="11"/>
      <c r="F12" s="11"/>
      <c r="G12" s="11"/>
      <c r="H12" s="11"/>
      <c r="I12" s="11"/>
      <c r="J12" s="11"/>
      <c r="K12" s="11"/>
      <c r="L12" s="11"/>
      <c r="M12" s="11"/>
      <c r="N12" s="11"/>
      <c r="O12" s="11"/>
      <c r="P12" s="11"/>
      <c r="Q12" s="667"/>
      <c r="R12" s="647" t="s">
        <v>41</v>
      </c>
      <c r="S12" s="579"/>
      <c r="T12" s="580"/>
      <c r="U12" s="652" t="s">
        <v>4833</v>
      </c>
      <c r="V12" s="653"/>
      <c r="W12" s="653"/>
      <c r="X12" s="653" t="s">
        <v>4834</v>
      </c>
      <c r="Y12" s="653"/>
      <c r="Z12" s="653"/>
      <c r="AA12" s="653"/>
      <c r="AB12" s="653"/>
      <c r="AC12" s="653"/>
      <c r="AD12" s="566" t="s">
        <v>4835</v>
      </c>
      <c r="AE12" s="11"/>
      <c r="AF12" s="12"/>
    </row>
    <row r="13" spans="2:43" ht="17.25" customHeight="1" thickBot="1">
      <c r="B13" s="10"/>
      <c r="C13" s="11"/>
      <c r="D13" s="11" t="s">
        <v>16</v>
      </c>
      <c r="E13" s="11"/>
      <c r="F13" s="11"/>
      <c r="G13" s="11"/>
      <c r="H13" s="11"/>
      <c r="I13" s="11"/>
      <c r="J13" s="11"/>
      <c r="K13" s="11"/>
      <c r="L13" s="11"/>
      <c r="M13" s="11"/>
      <c r="N13" s="11"/>
      <c r="O13" s="11"/>
      <c r="P13" s="11"/>
      <c r="Q13" s="668"/>
      <c r="R13" s="648"/>
      <c r="S13" s="649"/>
      <c r="T13" s="650"/>
      <c r="U13" s="654"/>
      <c r="V13" s="655"/>
      <c r="W13" s="655"/>
      <c r="X13" s="655"/>
      <c r="Y13" s="655"/>
      <c r="Z13" s="655"/>
      <c r="AA13" s="655"/>
      <c r="AB13" s="655"/>
      <c r="AC13" s="655"/>
      <c r="AD13" s="5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66" t="s">
        <v>97</v>
      </c>
      <c r="R15" s="636" t="s">
        <v>14</v>
      </c>
      <c r="S15" s="636"/>
      <c r="T15" s="637"/>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67"/>
      <c r="R16" s="578" t="s">
        <v>98</v>
      </c>
      <c r="S16" s="579"/>
      <c r="T16" s="580"/>
      <c r="U16" s="581"/>
      <c r="V16" s="582"/>
      <c r="W16" s="582"/>
      <c r="X16" s="582"/>
      <c r="Y16" s="582"/>
      <c r="Z16" s="582"/>
      <c r="AA16" s="582"/>
      <c r="AB16" s="582"/>
      <c r="AC16" s="582"/>
      <c r="AD16" s="583"/>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67"/>
      <c r="R17" s="578"/>
      <c r="S17" s="579"/>
      <c r="T17" s="580"/>
      <c r="U17" s="584"/>
      <c r="V17" s="585"/>
      <c r="W17" s="585"/>
      <c r="X17" s="585"/>
      <c r="Y17" s="585"/>
      <c r="Z17" s="585"/>
      <c r="AA17" s="585"/>
      <c r="AB17" s="585"/>
      <c r="AC17" s="585"/>
      <c r="AD17" s="586"/>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67"/>
      <c r="R18" s="578"/>
      <c r="S18" s="579"/>
      <c r="T18" s="580"/>
      <c r="U18" s="587"/>
      <c r="V18" s="588"/>
      <c r="W18" s="588"/>
      <c r="X18" s="588"/>
      <c r="Y18" s="588"/>
      <c r="Z18" s="588"/>
      <c r="AA18" s="588"/>
      <c r="AB18" s="588"/>
      <c r="AC18" s="588"/>
      <c r="AD18" s="589"/>
      <c r="AE18" s="11"/>
      <c r="AF18" s="12"/>
      <c r="AQ18" s="6" t="s">
        <v>4773</v>
      </c>
    </row>
    <row r="19" spans="2:43" ht="17.25" customHeight="1">
      <c r="B19" s="10"/>
      <c r="C19" s="11"/>
      <c r="D19" s="11"/>
      <c r="E19" s="11"/>
      <c r="F19" s="11"/>
      <c r="G19" s="11"/>
      <c r="H19" s="11"/>
      <c r="I19" s="11"/>
      <c r="J19" s="11"/>
      <c r="K19" s="11"/>
      <c r="L19" s="11"/>
      <c r="M19" s="11"/>
      <c r="N19" s="11"/>
      <c r="O19" s="11"/>
      <c r="P19" s="11"/>
      <c r="Q19" s="667"/>
      <c r="R19" s="570" t="s">
        <v>105</v>
      </c>
      <c r="S19" s="570"/>
      <c r="T19" s="571"/>
      <c r="U19" s="568" t="s">
        <v>205</v>
      </c>
      <c r="V19" s="568"/>
      <c r="W19" s="568"/>
      <c r="X19" s="568"/>
      <c r="Y19" s="568"/>
      <c r="Z19" s="568"/>
      <c r="AA19" s="568"/>
      <c r="AB19" s="568"/>
      <c r="AC19" s="568"/>
      <c r="AD19" s="569"/>
      <c r="AE19" s="11"/>
      <c r="AF19" s="12"/>
      <c r="AI19" s="134" t="s">
        <v>33</v>
      </c>
      <c r="AL19" s="135" t="s">
        <v>207</v>
      </c>
      <c r="AQ19" s="6" t="s">
        <v>4781</v>
      </c>
    </row>
    <row r="20" spans="2:43" ht="17.25" customHeight="1">
      <c r="B20" s="10"/>
      <c r="C20" s="11"/>
      <c r="D20" s="11"/>
      <c r="E20" s="11"/>
      <c r="F20" s="11"/>
      <c r="G20" s="11"/>
      <c r="H20" s="11"/>
      <c r="I20" s="11"/>
      <c r="J20" s="11"/>
      <c r="K20" s="11"/>
      <c r="L20" s="11"/>
      <c r="M20" s="11"/>
      <c r="N20" s="11"/>
      <c r="O20" s="11"/>
      <c r="P20" s="11"/>
      <c r="Q20" s="667"/>
      <c r="R20" s="591" t="s">
        <v>78</v>
      </c>
      <c r="S20" s="591"/>
      <c r="T20" s="591"/>
      <c r="U20" s="591"/>
      <c r="V20" s="591"/>
      <c r="W20" s="591"/>
      <c r="X20" s="591"/>
      <c r="Y20" s="591"/>
      <c r="Z20" s="592"/>
      <c r="AA20" s="593"/>
      <c r="AB20" s="594"/>
      <c r="AC20" s="594"/>
      <c r="AD20" s="595"/>
      <c r="AE20" s="11"/>
      <c r="AF20" s="12"/>
      <c r="AI20" s="134" t="s">
        <v>34</v>
      </c>
      <c r="AL20" s="6" t="s">
        <v>208</v>
      </c>
      <c r="AQ20" s="6" t="s">
        <v>4774</v>
      </c>
    </row>
    <row r="21" spans="2:43" ht="17.25" customHeight="1">
      <c r="B21" s="10"/>
      <c r="C21" s="11"/>
      <c r="D21" s="11"/>
      <c r="E21" s="11"/>
      <c r="F21" s="11"/>
      <c r="G21" s="11"/>
      <c r="H21" s="11"/>
      <c r="I21" s="11"/>
      <c r="J21" s="11"/>
      <c r="K21" s="11"/>
      <c r="L21" s="11"/>
      <c r="M21" s="11"/>
      <c r="N21" s="11"/>
      <c r="O21" s="11"/>
      <c r="P21" s="11"/>
      <c r="Q21" s="667"/>
      <c r="R21" s="591" t="s">
        <v>117</v>
      </c>
      <c r="S21" s="591"/>
      <c r="T21" s="591"/>
      <c r="U21" s="591"/>
      <c r="V21" s="591"/>
      <c r="W21" s="591"/>
      <c r="X21" s="591"/>
      <c r="Y21" s="591"/>
      <c r="Z21" s="592"/>
      <c r="AA21" s="575" t="s">
        <v>4823</v>
      </c>
      <c r="AB21" s="576"/>
      <c r="AC21" s="576"/>
      <c r="AD21" s="577"/>
      <c r="AE21" s="11"/>
      <c r="AF21" s="12"/>
      <c r="AI21" s="134" t="s">
        <v>35</v>
      </c>
      <c r="AL21" s="6" t="s">
        <v>209</v>
      </c>
      <c r="AQ21" s="6" t="s">
        <v>4775</v>
      </c>
    </row>
    <row r="22" spans="2:43" ht="17.25" customHeight="1" thickBot="1">
      <c r="B22" s="10"/>
      <c r="C22" s="11"/>
      <c r="D22" s="11"/>
      <c r="E22" s="11"/>
      <c r="F22" s="11"/>
      <c r="G22" s="11"/>
      <c r="H22" s="11"/>
      <c r="I22" s="11"/>
      <c r="J22" s="11"/>
      <c r="K22" s="11"/>
      <c r="L22" s="11"/>
      <c r="M22" s="11"/>
      <c r="N22" s="11"/>
      <c r="O22" s="11"/>
      <c r="P22" s="11"/>
      <c r="Q22" s="668"/>
      <c r="R22" s="596" t="s">
        <v>124</v>
      </c>
      <c r="S22" s="596"/>
      <c r="T22" s="596"/>
      <c r="U22" s="596"/>
      <c r="V22" s="596"/>
      <c r="W22" s="596"/>
      <c r="X22" s="596"/>
      <c r="Y22" s="596"/>
      <c r="Z22" s="597"/>
      <c r="AA22" s="572"/>
      <c r="AB22" s="573"/>
      <c r="AC22" s="573"/>
      <c r="AD22" s="574"/>
      <c r="AE22" s="11"/>
      <c r="AF22" s="12"/>
      <c r="AI22" s="134" t="s">
        <v>36</v>
      </c>
      <c r="AL22" s="6" t="s">
        <v>210</v>
      </c>
      <c r="AQ22" s="6" t="s">
        <v>4776</v>
      </c>
    </row>
    <row r="23" spans="2:43" ht="17.25" customHeight="1">
      <c r="B23" s="10"/>
      <c r="C23" s="11"/>
      <c r="D23" s="11"/>
      <c r="E23" s="11"/>
      <c r="F23" s="11"/>
      <c r="G23" s="11"/>
      <c r="H23" s="11"/>
      <c r="I23" s="11"/>
      <c r="J23" s="11"/>
      <c r="K23" s="11"/>
      <c r="L23" s="11"/>
      <c r="M23" s="11"/>
      <c r="N23" s="11"/>
      <c r="O23" s="11"/>
      <c r="P23" s="11"/>
      <c r="Q23" s="112"/>
      <c r="R23" s="598"/>
      <c r="S23" s="598"/>
      <c r="T23" s="598"/>
      <c r="U23" s="598"/>
      <c r="V23" s="598"/>
      <c r="W23" s="598"/>
      <c r="X23" s="598"/>
      <c r="Y23" s="598"/>
      <c r="Z23" s="598"/>
      <c r="AA23" s="590"/>
      <c r="AB23" s="590"/>
      <c r="AC23" s="590"/>
      <c r="AD23" s="590"/>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05" t="s">
        <v>25</v>
      </c>
      <c r="E25" s="606"/>
      <c r="F25" s="606"/>
      <c r="G25" s="606"/>
      <c r="H25" s="606"/>
      <c r="I25" s="607"/>
      <c r="J25" s="599" t="s">
        <v>1030</v>
      </c>
      <c r="K25" s="600"/>
      <c r="L25" s="676"/>
      <c r="M25" s="676"/>
      <c r="N25" s="600" t="s">
        <v>18</v>
      </c>
      <c r="O25" s="600"/>
      <c r="P25" s="631"/>
      <c r="Q25" s="631"/>
      <c r="R25" s="629" t="s">
        <v>19</v>
      </c>
      <c r="S25" s="607"/>
      <c r="T25" s="11"/>
      <c r="U25" s="605" t="s">
        <v>26</v>
      </c>
      <c r="V25" s="606"/>
      <c r="W25" s="606"/>
      <c r="X25" s="606"/>
      <c r="Y25" s="606"/>
      <c r="Z25" s="607"/>
      <c r="AA25" s="624"/>
      <c r="AB25" s="625"/>
      <c r="AC25" s="625"/>
      <c r="AD25" s="626"/>
      <c r="AE25" s="11"/>
      <c r="AF25" s="12"/>
      <c r="AI25" s="134" t="s">
        <v>39</v>
      </c>
      <c r="AL25" s="6" t="s">
        <v>28</v>
      </c>
    </row>
    <row r="26" spans="2:43" ht="17.25" customHeight="1" thickBot="1">
      <c r="B26" s="10"/>
      <c r="C26" s="11"/>
      <c r="D26" s="608"/>
      <c r="E26" s="609"/>
      <c r="F26" s="609"/>
      <c r="G26" s="609"/>
      <c r="H26" s="609"/>
      <c r="I26" s="610"/>
      <c r="J26" s="602"/>
      <c r="K26" s="603"/>
      <c r="L26" s="677"/>
      <c r="M26" s="677"/>
      <c r="N26" s="603"/>
      <c r="O26" s="603"/>
      <c r="P26" s="632"/>
      <c r="Q26" s="632"/>
      <c r="R26" s="630"/>
      <c r="S26" s="610"/>
      <c r="T26" s="11"/>
      <c r="U26" s="608"/>
      <c r="V26" s="609"/>
      <c r="W26" s="609"/>
      <c r="X26" s="609"/>
      <c r="Y26" s="609"/>
      <c r="Z26" s="610"/>
      <c r="AA26" s="627"/>
      <c r="AB26" s="611"/>
      <c r="AC26" s="611"/>
      <c r="AD26" s="628"/>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99" t="s">
        <v>20</v>
      </c>
      <c r="E28" s="600"/>
      <c r="F28" s="600"/>
      <c r="G28" s="601"/>
      <c r="H28" s="57"/>
      <c r="I28" s="31"/>
      <c r="J28" s="30"/>
      <c r="K28" s="31"/>
      <c r="L28" s="674" t="s">
        <v>42</v>
      </c>
      <c r="M28" s="675"/>
      <c r="N28" s="30"/>
      <c r="O28" s="31"/>
      <c r="P28" s="30"/>
      <c r="Q28" s="31"/>
      <c r="R28" s="674" t="s">
        <v>43</v>
      </c>
      <c r="S28" s="675"/>
      <c r="T28" s="30"/>
      <c r="U28" s="31"/>
      <c r="V28" s="30"/>
      <c r="W28" s="31"/>
      <c r="X28" s="672" t="s">
        <v>21</v>
      </c>
      <c r="Y28" s="673"/>
      <c r="Z28" s="11"/>
      <c r="AA28" s="11"/>
      <c r="AB28" s="11"/>
      <c r="AC28" s="11"/>
      <c r="AD28" s="11"/>
      <c r="AE28" s="11"/>
      <c r="AF28" s="12"/>
    </row>
    <row r="29" spans="2:43" ht="41.25" customHeight="1" thickBot="1">
      <c r="B29" s="10"/>
      <c r="C29" s="11"/>
      <c r="D29" s="602"/>
      <c r="E29" s="603"/>
      <c r="F29" s="603"/>
      <c r="G29" s="604"/>
      <c r="H29" s="611"/>
      <c r="I29" s="612"/>
      <c r="J29" s="633"/>
      <c r="K29" s="612"/>
      <c r="L29" s="633"/>
      <c r="M29" s="612"/>
      <c r="N29" s="633"/>
      <c r="O29" s="612"/>
      <c r="P29" s="633"/>
      <c r="Q29" s="612"/>
      <c r="R29" s="633"/>
      <c r="S29" s="612"/>
      <c r="T29" s="633"/>
      <c r="U29" s="612"/>
      <c r="V29" s="633"/>
      <c r="W29" s="612"/>
      <c r="X29" s="670"/>
      <c r="Y29" s="671"/>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5" t="s">
        <v>69</v>
      </c>
      <c r="O32" s="606"/>
      <c r="P32" s="606"/>
      <c r="Q32" s="606"/>
      <c r="R32" s="607"/>
      <c r="S32" s="613" t="s">
        <v>67</v>
      </c>
      <c r="T32" s="614"/>
      <c r="U32" s="614"/>
      <c r="V32" s="615"/>
      <c r="W32" s="619"/>
      <c r="X32" s="620"/>
      <c r="Y32" s="620"/>
      <c r="Z32" s="620"/>
      <c r="AA32" s="620"/>
      <c r="AB32" s="620"/>
      <c r="AC32" s="620"/>
      <c r="AD32" s="621"/>
      <c r="AE32" s="16"/>
      <c r="AF32" s="12"/>
    </row>
    <row r="33" spans="2:32" ht="24.75" customHeight="1" thickBot="1">
      <c r="B33" s="10"/>
      <c r="C33" s="11"/>
      <c r="D33" s="19"/>
      <c r="E33" s="17"/>
      <c r="F33" s="17"/>
      <c r="G33" s="17"/>
      <c r="H33" s="17"/>
      <c r="I33" s="17"/>
      <c r="J33" s="17"/>
      <c r="K33" s="18"/>
      <c r="L33" s="18"/>
      <c r="M33" s="18"/>
      <c r="N33" s="608"/>
      <c r="O33" s="609"/>
      <c r="P33" s="609"/>
      <c r="Q33" s="609"/>
      <c r="R33" s="610"/>
      <c r="S33" s="616" t="s">
        <v>68</v>
      </c>
      <c r="T33" s="617"/>
      <c r="U33" s="617"/>
      <c r="V33" s="618"/>
      <c r="W33" s="1194" t="s">
        <v>4836</v>
      </c>
      <c r="X33" s="622"/>
      <c r="Y33" s="622"/>
      <c r="Z33" s="622"/>
      <c r="AA33" s="622"/>
      <c r="AB33" s="622"/>
      <c r="AC33" s="622"/>
      <c r="AD33" s="623"/>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AD12:AD13"/>
    <mergeCell ref="U19:AD19"/>
    <mergeCell ref="R19:T19"/>
    <mergeCell ref="AA22:AD22"/>
    <mergeCell ref="AA21:AD21"/>
    <mergeCell ref="R16:T18"/>
    <mergeCell ref="U16:AD18"/>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4" t="s">
        <v>725</v>
      </c>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11"/>
      <c r="AF3" s="12"/>
    </row>
    <row r="4" spans="2:35" ht="25.5" customHeight="1">
      <c r="B4" s="10"/>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78"/>
      <c r="W5" s="678"/>
      <c r="X5" s="11"/>
      <c r="Y5" s="678"/>
      <c r="Z5" s="678"/>
      <c r="AA5" s="11"/>
      <c r="AB5" s="678"/>
      <c r="AC5" s="678"/>
      <c r="AD5" s="11"/>
      <c r="AE5" s="11"/>
      <c r="AF5" s="12"/>
    </row>
    <row r="6" spans="2:35" ht="17.25" customHeight="1">
      <c r="B6" s="10"/>
      <c r="C6" s="11"/>
      <c r="D6" s="11"/>
      <c r="E6" s="11"/>
      <c r="F6" s="669"/>
      <c r="G6" s="669"/>
      <c r="H6" s="669"/>
      <c r="I6" s="669"/>
      <c r="J6" s="669"/>
      <c r="K6" s="669"/>
      <c r="L6" s="669"/>
      <c r="M6" s="669"/>
      <c r="N6" s="13"/>
      <c r="O6" s="13"/>
      <c r="P6" s="11"/>
      <c r="Q6" s="11"/>
      <c r="R6" s="679" t="s">
        <v>96</v>
      </c>
      <c r="S6" s="680"/>
      <c r="T6" s="681"/>
      <c r="U6" s="656">
        <f>請求書!U9</f>
        <v>0</v>
      </c>
      <c r="V6" s="657"/>
      <c r="W6" s="657"/>
      <c r="X6" s="657"/>
      <c r="Y6" s="657"/>
      <c r="Z6" s="657"/>
      <c r="AA6" s="657"/>
      <c r="AB6" s="657"/>
      <c r="AC6" s="657"/>
      <c r="AD6" s="658"/>
      <c r="AE6" s="11"/>
      <c r="AF6" s="12"/>
    </row>
    <row r="7" spans="2:35" ht="17.25" customHeight="1">
      <c r="B7" s="10"/>
      <c r="C7" s="11"/>
      <c r="D7" s="11"/>
      <c r="E7" s="11"/>
      <c r="F7" s="11"/>
      <c r="G7" s="11"/>
      <c r="H7" s="11"/>
      <c r="I7" s="11"/>
      <c r="J7" s="11"/>
      <c r="K7" s="11"/>
      <c r="L7" s="11"/>
      <c r="M7" s="11"/>
      <c r="N7" s="11"/>
      <c r="O7" s="11"/>
      <c r="P7" s="11"/>
      <c r="Q7" s="11"/>
      <c r="R7" s="647"/>
      <c r="S7" s="579"/>
      <c r="T7" s="580"/>
      <c r="U7" s="659"/>
      <c r="V7" s="660"/>
      <c r="W7" s="660"/>
      <c r="X7" s="660"/>
      <c r="Y7" s="660"/>
      <c r="Z7" s="660"/>
      <c r="AA7" s="660"/>
      <c r="AB7" s="660"/>
      <c r="AC7" s="660"/>
      <c r="AD7" s="661"/>
      <c r="AE7" s="11"/>
      <c r="AF7" s="12"/>
    </row>
    <row r="8" spans="2:35" ht="17.25" customHeight="1" thickBot="1">
      <c r="B8" s="10"/>
      <c r="C8" s="11"/>
      <c r="D8" s="11"/>
      <c r="E8" s="11"/>
      <c r="F8" s="11"/>
      <c r="G8" s="11"/>
      <c r="H8" s="11"/>
      <c r="I8" s="11"/>
      <c r="J8" s="11"/>
      <c r="K8" s="11"/>
      <c r="L8" s="11"/>
      <c r="M8" s="11"/>
      <c r="N8" s="11"/>
      <c r="O8" s="11"/>
      <c r="P8" s="11"/>
      <c r="Q8" s="11"/>
      <c r="R8" s="647"/>
      <c r="S8" s="579"/>
      <c r="T8" s="580"/>
      <c r="U8" s="662"/>
      <c r="V8" s="663"/>
      <c r="W8" s="663"/>
      <c r="X8" s="663"/>
      <c r="Y8" s="663"/>
      <c r="Z8" s="663"/>
      <c r="AA8" s="663"/>
      <c r="AB8" s="663"/>
      <c r="AC8" s="663"/>
      <c r="AD8" s="664"/>
      <c r="AE8" s="11"/>
      <c r="AF8" s="12"/>
    </row>
    <row r="9" spans="2:35" ht="17.25" customHeight="1">
      <c r="B9" s="10"/>
      <c r="C9" s="11"/>
      <c r="D9" s="13"/>
      <c r="E9" s="13"/>
      <c r="F9" s="13"/>
      <c r="G9" s="13"/>
      <c r="H9" s="13"/>
      <c r="I9" s="13"/>
      <c r="J9" s="13"/>
      <c r="K9" s="13"/>
      <c r="L9" s="13"/>
      <c r="M9" s="11"/>
      <c r="N9" s="11"/>
      <c r="O9" s="11"/>
      <c r="P9" s="11"/>
      <c r="Q9" s="13"/>
      <c r="R9" s="686" t="s">
        <v>14</v>
      </c>
      <c r="S9" s="636"/>
      <c r="T9" s="63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47" t="s">
        <v>98</v>
      </c>
      <c r="S10" s="579"/>
      <c r="T10" s="580"/>
      <c r="U10" s="687">
        <f>請求書!U16</f>
        <v>0</v>
      </c>
      <c r="V10" s="688"/>
      <c r="W10" s="688"/>
      <c r="X10" s="688"/>
      <c r="Y10" s="688"/>
      <c r="Z10" s="688"/>
      <c r="AA10" s="688"/>
      <c r="AB10" s="688"/>
      <c r="AC10" s="688"/>
      <c r="AD10" s="689"/>
      <c r="AE10" s="11"/>
      <c r="AF10" s="12"/>
    </row>
    <row r="11" spans="2:35" ht="17.25" customHeight="1">
      <c r="B11" s="10"/>
      <c r="C11" s="11"/>
      <c r="D11" s="11"/>
      <c r="E11" s="11"/>
      <c r="F11" s="11"/>
      <c r="G11" s="11"/>
      <c r="H11" s="11"/>
      <c r="I11" s="11"/>
      <c r="J11" s="11"/>
      <c r="K11" s="11"/>
      <c r="L11" s="11"/>
      <c r="M11" s="11"/>
      <c r="N11" s="11"/>
      <c r="O11" s="11"/>
      <c r="P11" s="11"/>
      <c r="Q11" s="11"/>
      <c r="R11" s="647"/>
      <c r="S11" s="579"/>
      <c r="T11" s="580"/>
      <c r="U11" s="659"/>
      <c r="V11" s="660"/>
      <c r="W11" s="660"/>
      <c r="X11" s="660"/>
      <c r="Y11" s="660"/>
      <c r="Z11" s="660"/>
      <c r="AA11" s="660"/>
      <c r="AB11" s="660"/>
      <c r="AC11" s="660"/>
      <c r="AD11" s="661"/>
      <c r="AE11" s="11"/>
      <c r="AF11" s="12"/>
    </row>
    <row r="12" spans="2:35" ht="17.25" customHeight="1">
      <c r="B12" s="10"/>
      <c r="C12" s="11"/>
      <c r="D12" s="11"/>
      <c r="E12" s="11"/>
      <c r="F12" s="11"/>
      <c r="G12" s="11"/>
      <c r="H12" s="11"/>
      <c r="I12" s="11"/>
      <c r="J12" s="11"/>
      <c r="K12" s="11"/>
      <c r="L12" s="11"/>
      <c r="M12" s="11"/>
      <c r="N12" s="11"/>
      <c r="O12" s="11"/>
      <c r="P12" s="11"/>
      <c r="Q12" s="11"/>
      <c r="R12" s="647"/>
      <c r="S12" s="579"/>
      <c r="T12" s="580"/>
      <c r="U12" s="662"/>
      <c r="V12" s="663"/>
      <c r="W12" s="663"/>
      <c r="X12" s="663"/>
      <c r="Y12" s="663"/>
      <c r="Z12" s="663"/>
      <c r="AA12" s="663"/>
      <c r="AB12" s="663"/>
      <c r="AC12" s="663"/>
      <c r="AD12" s="664"/>
      <c r="AE12" s="11"/>
      <c r="AF12" s="12"/>
    </row>
    <row r="13" spans="2:35" ht="17.25" customHeight="1" thickBot="1">
      <c r="B13" s="10"/>
      <c r="C13" s="11"/>
      <c r="D13" s="11"/>
      <c r="E13" s="11"/>
      <c r="F13" s="11"/>
      <c r="G13" s="11"/>
      <c r="H13" s="11"/>
      <c r="I13" s="11"/>
      <c r="J13" s="11"/>
      <c r="K13" s="11"/>
      <c r="L13" s="11"/>
      <c r="M13" s="11"/>
      <c r="N13" s="11"/>
      <c r="O13" s="11"/>
      <c r="P13" s="11"/>
      <c r="Q13" s="11"/>
      <c r="R13" s="682" t="s">
        <v>99</v>
      </c>
      <c r="S13" s="596"/>
      <c r="T13" s="596"/>
      <c r="U13" s="596"/>
      <c r="V13" s="596"/>
      <c r="W13" s="596"/>
      <c r="X13" s="596"/>
      <c r="Y13" s="596"/>
      <c r="Z13" s="597"/>
      <c r="AA13" s="683"/>
      <c r="AB13" s="684"/>
      <c r="AC13" s="684"/>
      <c r="AD13" s="685"/>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00" t="s">
        <v>62</v>
      </c>
      <c r="E16" s="690"/>
      <c r="F16" s="690"/>
      <c r="G16" s="690"/>
      <c r="H16" s="690"/>
      <c r="I16" s="690"/>
      <c r="J16" s="690"/>
      <c r="K16" s="690"/>
      <c r="L16" s="690"/>
      <c r="M16" s="690"/>
      <c r="N16" s="690"/>
      <c r="O16" s="690"/>
      <c r="P16" s="691"/>
      <c r="Q16" s="701" t="str">
        <f>請求書!J25</f>
        <v>令和</v>
      </c>
      <c r="R16" s="690"/>
      <c r="S16" s="245"/>
      <c r="T16" s="245"/>
      <c r="U16" s="690" t="s">
        <v>18</v>
      </c>
      <c r="V16" s="690"/>
      <c r="W16" s="245"/>
      <c r="X16" s="245"/>
      <c r="Y16" s="690" t="s">
        <v>23</v>
      </c>
      <c r="Z16" s="690"/>
      <c r="AA16" s="245"/>
      <c r="AB16" s="245"/>
      <c r="AC16" s="690" t="s">
        <v>24</v>
      </c>
      <c r="AD16" s="691"/>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01" t="s">
        <v>726</v>
      </c>
      <c r="E24" s="690"/>
      <c r="F24" s="690"/>
      <c r="G24" s="690"/>
      <c r="H24" s="690"/>
      <c r="I24" s="690"/>
      <c r="J24" s="690"/>
      <c r="K24" s="708"/>
      <c r="L24" s="705">
        <f>ROUNDUP(AA13/30,0)</f>
        <v>0</v>
      </c>
      <c r="M24" s="706"/>
      <c r="N24" s="706"/>
      <c r="O24" s="706"/>
      <c r="P24" s="70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92" t="s">
        <v>103</v>
      </c>
      <c r="E26" s="693"/>
      <c r="F26" s="693"/>
      <c r="G26" s="693"/>
      <c r="H26" s="693"/>
      <c r="I26" s="693" t="s">
        <v>102</v>
      </c>
      <c r="J26" s="693"/>
      <c r="K26" s="693"/>
      <c r="L26" s="693"/>
      <c r="M26" s="693"/>
      <c r="N26" s="694" t="s">
        <v>727</v>
      </c>
      <c r="O26" s="695"/>
      <c r="P26" s="695"/>
      <c r="Q26" s="695"/>
      <c r="R26" s="695"/>
      <c r="S26" s="695"/>
      <c r="T26" s="695"/>
      <c r="U26" s="695"/>
      <c r="V26" s="695"/>
      <c r="W26" s="695"/>
      <c r="X26" s="695"/>
      <c r="Y26" s="695"/>
      <c r="Z26" s="695"/>
      <c r="AA26" s="695"/>
      <c r="AB26" s="695"/>
      <c r="AC26" s="695"/>
      <c r="AD26" s="696"/>
      <c r="AE26" s="16"/>
      <c r="AF26" s="12"/>
    </row>
    <row r="27" spans="2:32" ht="18" customHeight="1">
      <c r="B27" s="10"/>
      <c r="C27" s="11"/>
      <c r="D27" s="718"/>
      <c r="E27" s="719"/>
      <c r="F27" s="719"/>
      <c r="G27" s="719"/>
      <c r="H27" s="720"/>
      <c r="I27" s="709"/>
      <c r="J27" s="710"/>
      <c r="K27" s="710"/>
      <c r="L27" s="710"/>
      <c r="M27" s="711"/>
      <c r="N27" s="697"/>
      <c r="O27" s="698"/>
      <c r="P27" s="698"/>
      <c r="Q27" s="698"/>
      <c r="R27" s="698"/>
      <c r="S27" s="698"/>
      <c r="T27" s="698"/>
      <c r="U27" s="698"/>
      <c r="V27" s="698"/>
      <c r="W27" s="698"/>
      <c r="X27" s="698"/>
      <c r="Y27" s="698"/>
      <c r="Z27" s="698"/>
      <c r="AA27" s="698"/>
      <c r="AB27" s="698"/>
      <c r="AC27" s="698"/>
      <c r="AD27" s="699"/>
      <c r="AE27" s="16"/>
      <c r="AF27" s="12"/>
    </row>
    <row r="28" spans="2:32" ht="18" customHeight="1">
      <c r="B28" s="10"/>
      <c r="C28" s="11"/>
      <c r="D28" s="721"/>
      <c r="E28" s="722"/>
      <c r="F28" s="722"/>
      <c r="G28" s="722"/>
      <c r="H28" s="723"/>
      <c r="I28" s="712"/>
      <c r="J28" s="713"/>
      <c r="K28" s="713"/>
      <c r="L28" s="713"/>
      <c r="M28" s="714"/>
      <c r="N28" s="727"/>
      <c r="O28" s="728"/>
      <c r="P28" s="728"/>
      <c r="Q28" s="728"/>
      <c r="R28" s="728"/>
      <c r="S28" s="728"/>
      <c r="T28" s="728"/>
      <c r="U28" s="728"/>
      <c r="V28" s="728"/>
      <c r="W28" s="728"/>
      <c r="X28" s="728"/>
      <c r="Y28" s="728"/>
      <c r="Z28" s="728"/>
      <c r="AA28" s="728"/>
      <c r="AB28" s="728"/>
      <c r="AC28" s="728"/>
      <c r="AD28" s="729"/>
      <c r="AE28" s="16"/>
      <c r="AF28" s="12"/>
    </row>
    <row r="29" spans="2:32" ht="39.75" customHeight="1">
      <c r="B29" s="10"/>
      <c r="C29" s="11"/>
      <c r="D29" s="724"/>
      <c r="E29" s="725"/>
      <c r="F29" s="725"/>
      <c r="G29" s="725"/>
      <c r="H29" s="726"/>
      <c r="I29" s="715"/>
      <c r="J29" s="716"/>
      <c r="K29" s="716"/>
      <c r="L29" s="716"/>
      <c r="M29" s="717"/>
      <c r="N29" s="702"/>
      <c r="O29" s="703"/>
      <c r="P29" s="703"/>
      <c r="Q29" s="703"/>
      <c r="R29" s="703"/>
      <c r="S29" s="703"/>
      <c r="T29" s="703"/>
      <c r="U29" s="703"/>
      <c r="V29" s="703"/>
      <c r="W29" s="703"/>
      <c r="X29" s="703"/>
      <c r="Y29" s="703"/>
      <c r="Z29" s="703"/>
      <c r="AA29" s="703"/>
      <c r="AB29" s="703"/>
      <c r="AC29" s="703"/>
      <c r="AD29" s="704"/>
      <c r="AE29" s="16"/>
      <c r="AF29" s="12"/>
    </row>
    <row r="30" spans="2:32" ht="18" customHeight="1">
      <c r="B30" s="10"/>
      <c r="C30" s="11"/>
      <c r="D30" s="721"/>
      <c r="E30" s="722"/>
      <c r="F30" s="722"/>
      <c r="G30" s="722"/>
      <c r="H30" s="723"/>
      <c r="I30" s="712"/>
      <c r="J30" s="713"/>
      <c r="K30" s="713"/>
      <c r="L30" s="713"/>
      <c r="M30" s="714"/>
      <c r="N30" s="730"/>
      <c r="O30" s="731"/>
      <c r="P30" s="731"/>
      <c r="Q30" s="731"/>
      <c r="R30" s="731"/>
      <c r="S30" s="731"/>
      <c r="T30" s="731"/>
      <c r="U30" s="731"/>
      <c r="V30" s="731"/>
      <c r="W30" s="731"/>
      <c r="X30" s="731"/>
      <c r="Y30" s="731"/>
      <c r="Z30" s="731"/>
      <c r="AA30" s="731"/>
      <c r="AB30" s="731"/>
      <c r="AC30" s="731"/>
      <c r="AD30" s="732"/>
      <c r="AE30" s="16"/>
      <c r="AF30" s="12"/>
    </row>
    <row r="31" spans="2:32" ht="18" customHeight="1">
      <c r="B31" s="10"/>
      <c r="C31" s="11"/>
      <c r="D31" s="721"/>
      <c r="E31" s="722"/>
      <c r="F31" s="722"/>
      <c r="G31" s="722"/>
      <c r="H31" s="723"/>
      <c r="I31" s="712"/>
      <c r="J31" s="713"/>
      <c r="K31" s="713"/>
      <c r="L31" s="713"/>
      <c r="M31" s="714"/>
      <c r="N31" s="727"/>
      <c r="O31" s="728"/>
      <c r="P31" s="728"/>
      <c r="Q31" s="728"/>
      <c r="R31" s="728"/>
      <c r="S31" s="728"/>
      <c r="T31" s="728"/>
      <c r="U31" s="728"/>
      <c r="V31" s="728"/>
      <c r="W31" s="728"/>
      <c r="X31" s="728"/>
      <c r="Y31" s="728"/>
      <c r="Z31" s="728"/>
      <c r="AA31" s="728"/>
      <c r="AB31" s="728"/>
      <c r="AC31" s="728"/>
      <c r="AD31" s="729"/>
      <c r="AE31" s="16"/>
      <c r="AF31" s="12"/>
    </row>
    <row r="32" spans="2:32" ht="39.75" customHeight="1">
      <c r="B32" s="10"/>
      <c r="C32" s="11"/>
      <c r="D32" s="724"/>
      <c r="E32" s="725"/>
      <c r="F32" s="725"/>
      <c r="G32" s="725"/>
      <c r="H32" s="726"/>
      <c r="I32" s="715"/>
      <c r="J32" s="716"/>
      <c r="K32" s="716"/>
      <c r="L32" s="716"/>
      <c r="M32" s="717"/>
      <c r="N32" s="702"/>
      <c r="O32" s="703"/>
      <c r="P32" s="703"/>
      <c r="Q32" s="703"/>
      <c r="R32" s="703"/>
      <c r="S32" s="703"/>
      <c r="T32" s="703"/>
      <c r="U32" s="703"/>
      <c r="V32" s="703"/>
      <c r="W32" s="703"/>
      <c r="X32" s="703"/>
      <c r="Y32" s="703"/>
      <c r="Z32" s="703"/>
      <c r="AA32" s="703"/>
      <c r="AB32" s="703"/>
      <c r="AC32" s="703"/>
      <c r="AD32" s="704"/>
      <c r="AE32" s="16"/>
      <c r="AF32" s="12"/>
    </row>
    <row r="33" spans="2:32" ht="18" customHeight="1">
      <c r="B33" s="10"/>
      <c r="C33" s="11"/>
      <c r="D33" s="721"/>
      <c r="E33" s="722"/>
      <c r="F33" s="722"/>
      <c r="G33" s="722"/>
      <c r="H33" s="723"/>
      <c r="I33" s="712"/>
      <c r="J33" s="713"/>
      <c r="K33" s="713"/>
      <c r="L33" s="713"/>
      <c r="M33" s="714"/>
      <c r="N33" s="730"/>
      <c r="O33" s="731"/>
      <c r="P33" s="731"/>
      <c r="Q33" s="731"/>
      <c r="R33" s="731"/>
      <c r="S33" s="731"/>
      <c r="T33" s="731"/>
      <c r="U33" s="731"/>
      <c r="V33" s="731"/>
      <c r="W33" s="731"/>
      <c r="X33" s="731"/>
      <c r="Y33" s="731"/>
      <c r="Z33" s="731"/>
      <c r="AA33" s="731"/>
      <c r="AB33" s="731"/>
      <c r="AC33" s="731"/>
      <c r="AD33" s="732"/>
      <c r="AE33" s="16"/>
      <c r="AF33" s="12"/>
    </row>
    <row r="34" spans="2:32" ht="18" customHeight="1">
      <c r="B34" s="10"/>
      <c r="C34" s="11"/>
      <c r="D34" s="721"/>
      <c r="E34" s="722"/>
      <c r="F34" s="722"/>
      <c r="G34" s="722"/>
      <c r="H34" s="723"/>
      <c r="I34" s="712"/>
      <c r="J34" s="713"/>
      <c r="K34" s="713"/>
      <c r="L34" s="713"/>
      <c r="M34" s="714"/>
      <c r="N34" s="727"/>
      <c r="O34" s="728"/>
      <c r="P34" s="728"/>
      <c r="Q34" s="728"/>
      <c r="R34" s="728"/>
      <c r="S34" s="728"/>
      <c r="T34" s="728"/>
      <c r="U34" s="728"/>
      <c r="V34" s="728"/>
      <c r="W34" s="728"/>
      <c r="X34" s="728"/>
      <c r="Y34" s="728"/>
      <c r="Z34" s="728"/>
      <c r="AA34" s="728"/>
      <c r="AB34" s="728"/>
      <c r="AC34" s="728"/>
      <c r="AD34" s="729"/>
      <c r="AE34" s="16"/>
      <c r="AF34" s="12"/>
    </row>
    <row r="35" spans="2:32" ht="39.75" customHeight="1">
      <c r="B35" s="10"/>
      <c r="C35" s="11"/>
      <c r="D35" s="724"/>
      <c r="E35" s="725"/>
      <c r="F35" s="725"/>
      <c r="G35" s="725"/>
      <c r="H35" s="726"/>
      <c r="I35" s="715"/>
      <c r="J35" s="716"/>
      <c r="K35" s="716"/>
      <c r="L35" s="716"/>
      <c r="M35" s="717"/>
      <c r="N35" s="702"/>
      <c r="O35" s="703"/>
      <c r="P35" s="703"/>
      <c r="Q35" s="703"/>
      <c r="R35" s="703"/>
      <c r="S35" s="703"/>
      <c r="T35" s="703"/>
      <c r="U35" s="703"/>
      <c r="V35" s="703"/>
      <c r="W35" s="703"/>
      <c r="X35" s="703"/>
      <c r="Y35" s="703"/>
      <c r="Z35" s="703"/>
      <c r="AA35" s="703"/>
      <c r="AB35" s="703"/>
      <c r="AC35" s="703"/>
      <c r="AD35" s="704"/>
      <c r="AE35" s="16"/>
      <c r="AF35" s="12"/>
    </row>
    <row r="36" spans="2:32" ht="18" customHeight="1">
      <c r="B36" s="10"/>
      <c r="C36" s="11"/>
      <c r="D36" s="721"/>
      <c r="E36" s="722"/>
      <c r="F36" s="722"/>
      <c r="G36" s="722"/>
      <c r="H36" s="723"/>
      <c r="I36" s="712"/>
      <c r="J36" s="713"/>
      <c r="K36" s="713"/>
      <c r="L36" s="713"/>
      <c r="M36" s="714"/>
      <c r="N36" s="730"/>
      <c r="O36" s="731"/>
      <c r="P36" s="731"/>
      <c r="Q36" s="731"/>
      <c r="R36" s="731"/>
      <c r="S36" s="731"/>
      <c r="T36" s="731"/>
      <c r="U36" s="731"/>
      <c r="V36" s="731"/>
      <c r="W36" s="731"/>
      <c r="X36" s="731"/>
      <c r="Y36" s="731"/>
      <c r="Z36" s="731"/>
      <c r="AA36" s="731"/>
      <c r="AB36" s="731"/>
      <c r="AC36" s="731"/>
      <c r="AD36" s="732"/>
      <c r="AE36" s="16"/>
      <c r="AF36" s="12"/>
    </row>
    <row r="37" spans="2:32" ht="18" customHeight="1">
      <c r="B37" s="10"/>
      <c r="C37" s="11"/>
      <c r="D37" s="721"/>
      <c r="E37" s="722"/>
      <c r="F37" s="722"/>
      <c r="G37" s="722"/>
      <c r="H37" s="723"/>
      <c r="I37" s="712"/>
      <c r="J37" s="713"/>
      <c r="K37" s="713"/>
      <c r="L37" s="713"/>
      <c r="M37" s="714"/>
      <c r="N37" s="727"/>
      <c r="O37" s="728"/>
      <c r="P37" s="728"/>
      <c r="Q37" s="728"/>
      <c r="R37" s="728"/>
      <c r="S37" s="728"/>
      <c r="T37" s="728"/>
      <c r="U37" s="728"/>
      <c r="V37" s="728"/>
      <c r="W37" s="728"/>
      <c r="X37" s="728"/>
      <c r="Y37" s="728"/>
      <c r="Z37" s="728"/>
      <c r="AA37" s="728"/>
      <c r="AB37" s="728"/>
      <c r="AC37" s="728"/>
      <c r="AD37" s="729"/>
      <c r="AE37" s="16"/>
      <c r="AF37" s="12"/>
    </row>
    <row r="38" spans="2:32" ht="39.75" customHeight="1" thickBot="1">
      <c r="B38" s="10"/>
      <c r="C38" s="11"/>
      <c r="D38" s="733"/>
      <c r="E38" s="734"/>
      <c r="F38" s="734"/>
      <c r="G38" s="734"/>
      <c r="H38" s="735"/>
      <c r="I38" s="736"/>
      <c r="J38" s="737"/>
      <c r="K38" s="737"/>
      <c r="L38" s="737"/>
      <c r="M38" s="738"/>
      <c r="N38" s="739"/>
      <c r="O38" s="740"/>
      <c r="P38" s="740"/>
      <c r="Q38" s="740"/>
      <c r="R38" s="740"/>
      <c r="S38" s="740"/>
      <c r="T38" s="740"/>
      <c r="U38" s="740"/>
      <c r="V38" s="740"/>
      <c r="W38" s="740"/>
      <c r="X38" s="740"/>
      <c r="Y38" s="740"/>
      <c r="Z38" s="740"/>
      <c r="AA38" s="740"/>
      <c r="AB38" s="740"/>
      <c r="AC38" s="740"/>
      <c r="AD38" s="741"/>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view="pageBreakPreview" topLeftCell="G1"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85"/>
      <c r="B2" s="756" t="s">
        <v>831</v>
      </c>
      <c r="C2" s="756" t="s">
        <v>832</v>
      </c>
      <c r="D2" s="742" t="s">
        <v>833</v>
      </c>
      <c r="E2" s="742" t="s">
        <v>834</v>
      </c>
      <c r="F2" s="756" t="s">
        <v>225</v>
      </c>
      <c r="G2" s="742" t="s">
        <v>835</v>
      </c>
      <c r="H2" s="787" t="s">
        <v>4780</v>
      </c>
      <c r="I2" s="751" t="s">
        <v>213</v>
      </c>
      <c r="J2" s="789"/>
      <c r="K2" s="752"/>
      <c r="L2" s="766" t="s">
        <v>857</v>
      </c>
      <c r="M2" s="781"/>
      <c r="N2" s="767"/>
      <c r="O2" s="766" t="s">
        <v>858</v>
      </c>
      <c r="P2" s="781"/>
      <c r="Q2" s="767"/>
      <c r="R2" s="782" t="s">
        <v>4778</v>
      </c>
      <c r="S2" s="783"/>
      <c r="T2" s="784"/>
      <c r="U2" s="782" t="s">
        <v>4779</v>
      </c>
      <c r="V2" s="783"/>
      <c r="W2" s="784"/>
      <c r="X2" s="751" t="s">
        <v>836</v>
      </c>
      <c r="Y2" s="752"/>
      <c r="Z2" s="766" t="s">
        <v>853</v>
      </c>
      <c r="AA2" s="767"/>
      <c r="AB2" s="751" t="s">
        <v>215</v>
      </c>
      <c r="AC2" s="752"/>
      <c r="AD2" s="764" t="s">
        <v>217</v>
      </c>
      <c r="AE2" s="765"/>
      <c r="AF2" s="221" t="s">
        <v>218</v>
      </c>
      <c r="AG2" s="758" t="s">
        <v>861</v>
      </c>
      <c r="AH2" s="759"/>
    </row>
    <row r="3" spans="1:34">
      <c r="A3" s="786"/>
      <c r="B3" s="757"/>
      <c r="C3" s="757"/>
      <c r="D3" s="743"/>
      <c r="E3" s="743"/>
      <c r="F3" s="757"/>
      <c r="G3" s="743"/>
      <c r="H3" s="788"/>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44" t="s">
        <v>226</v>
      </c>
      <c r="B14" s="745"/>
      <c r="C14" s="745"/>
      <c r="D14" s="745"/>
      <c r="E14" s="745"/>
      <c r="F14" s="745"/>
      <c r="G14" s="745"/>
      <c r="H14" s="746"/>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60" t="s">
        <v>863</v>
      </c>
      <c r="AE16" s="761"/>
      <c r="AF16" s="760" t="s">
        <v>861</v>
      </c>
      <c r="AG16" s="761"/>
    </row>
    <row r="17" spans="1:33" ht="13.5" customHeight="1">
      <c r="A17" s="785"/>
      <c r="B17" s="756" t="s">
        <v>849</v>
      </c>
      <c r="C17" s="756" t="s">
        <v>832</v>
      </c>
      <c r="D17" s="742" t="s">
        <v>833</v>
      </c>
      <c r="E17" s="756" t="s">
        <v>850</v>
      </c>
      <c r="F17" s="756" t="s">
        <v>225</v>
      </c>
      <c r="G17" s="222" t="s">
        <v>224</v>
      </c>
      <c r="H17" s="744" t="s">
        <v>223</v>
      </c>
      <c r="I17" s="745"/>
      <c r="J17" s="746"/>
      <c r="K17" s="744" t="s">
        <v>215</v>
      </c>
      <c r="L17" s="745"/>
      <c r="M17" s="746"/>
      <c r="AD17" s="762"/>
      <c r="AE17" s="763"/>
      <c r="AF17" s="246"/>
      <c r="AG17" s="247" t="s">
        <v>862</v>
      </c>
    </row>
    <row r="18" spans="1:33">
      <c r="A18" s="786"/>
      <c r="B18" s="757"/>
      <c r="C18" s="757"/>
      <c r="D18" s="743"/>
      <c r="E18" s="757"/>
      <c r="F18" s="757"/>
      <c r="G18" s="223" t="s">
        <v>214</v>
      </c>
      <c r="H18" s="223" t="s">
        <v>216</v>
      </c>
      <c r="I18" s="744" t="s">
        <v>214</v>
      </c>
      <c r="J18" s="746"/>
      <c r="K18" s="223" t="s">
        <v>216</v>
      </c>
      <c r="L18" s="744" t="s">
        <v>214</v>
      </c>
      <c r="M18" s="746"/>
      <c r="AD18" s="747" t="str">
        <f>E4</f>
        <v/>
      </c>
      <c r="AE18" s="748"/>
      <c r="AF18" s="248">
        <f>AG4</f>
        <v>0</v>
      </c>
      <c r="AG18" s="248">
        <f>AH4</f>
        <v>0</v>
      </c>
    </row>
    <row r="19" spans="1:33">
      <c r="A19" s="756"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1" t="s">
        <v>848</v>
      </c>
      <c r="J19" s="752"/>
      <c r="K19" s="222" t="s">
        <v>848</v>
      </c>
      <c r="L19" s="751" t="s">
        <v>848</v>
      </c>
      <c r="M19" s="752"/>
      <c r="AD19" s="747" t="str">
        <f>E5</f>
        <v/>
      </c>
      <c r="AE19" s="748"/>
      <c r="AF19" s="248">
        <f>AG5</f>
        <v>0</v>
      </c>
      <c r="AG19" s="248">
        <f t="shared" ref="AF19:AG27" si="7">AH5</f>
        <v>0</v>
      </c>
    </row>
    <row r="20" spans="1:33">
      <c r="A20" s="757"/>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55">
        <f>'明細書 (通過型①)'!$W$20</f>
        <v>0</v>
      </c>
      <c r="J20" s="754"/>
      <c r="K20" s="198">
        <f>'明細書 (通過型①)'!$R$20</f>
        <v>0</v>
      </c>
      <c r="L20" s="755">
        <f>'明細書 (通過型①)'!$W$21</f>
        <v>0</v>
      </c>
      <c r="M20" s="754"/>
      <c r="AD20" s="747" t="str">
        <f t="shared" ref="AD20:AD27" si="8">E6</f>
        <v/>
      </c>
      <c r="AE20" s="748"/>
      <c r="AF20" s="248">
        <f t="shared" si="7"/>
        <v>0</v>
      </c>
      <c r="AG20" s="248">
        <f t="shared" si="7"/>
        <v>0</v>
      </c>
    </row>
    <row r="21" spans="1:33">
      <c r="A21" s="756"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1" t="s">
        <v>848</v>
      </c>
      <c r="J21" s="752"/>
      <c r="K21" s="222" t="s">
        <v>848</v>
      </c>
      <c r="L21" s="751" t="s">
        <v>848</v>
      </c>
      <c r="M21" s="752"/>
      <c r="AD21" s="747" t="str">
        <f t="shared" si="8"/>
        <v/>
      </c>
      <c r="AE21" s="748"/>
      <c r="AF21" s="248">
        <f t="shared" si="7"/>
        <v>0</v>
      </c>
      <c r="AG21" s="248">
        <f t="shared" si="7"/>
        <v>0</v>
      </c>
    </row>
    <row r="22" spans="1:33">
      <c r="A22" s="757"/>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55">
        <f>'明細書 (通過型②) '!$W$20</f>
        <v>0</v>
      </c>
      <c r="J22" s="754"/>
      <c r="K22" s="198">
        <f>'明細書 (通過型②) '!$R$20</f>
        <v>0</v>
      </c>
      <c r="L22" s="753">
        <f>'明細書 (通過型②) '!$W$21</f>
        <v>0</v>
      </c>
      <c r="M22" s="754"/>
      <c r="AD22" s="747" t="str">
        <f t="shared" si="8"/>
        <v/>
      </c>
      <c r="AE22" s="748"/>
      <c r="AF22" s="248">
        <f t="shared" si="7"/>
        <v>0</v>
      </c>
      <c r="AG22" s="248">
        <f t="shared" si="7"/>
        <v>0</v>
      </c>
    </row>
    <row r="23" spans="1:33">
      <c r="A23" s="756"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1" t="s">
        <v>848</v>
      </c>
      <c r="J23" s="752"/>
      <c r="K23" s="222" t="s">
        <v>848</v>
      </c>
      <c r="L23" s="751" t="s">
        <v>848</v>
      </c>
      <c r="M23" s="752"/>
      <c r="AD23" s="747" t="str">
        <f t="shared" si="8"/>
        <v/>
      </c>
      <c r="AE23" s="748"/>
      <c r="AF23" s="248">
        <f t="shared" si="7"/>
        <v>0</v>
      </c>
      <c r="AG23" s="248">
        <f t="shared" si="7"/>
        <v>0</v>
      </c>
    </row>
    <row r="24" spans="1:33">
      <c r="A24" s="757"/>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55">
        <f>'明細書 (通過型③)'!$W$20</f>
        <v>0</v>
      </c>
      <c r="J24" s="754"/>
      <c r="K24" s="198">
        <f>'明細書 (通過型③)'!$R$20</f>
        <v>0</v>
      </c>
      <c r="L24" s="755">
        <f>'明細書 (通過型③)'!$W$21</f>
        <v>0</v>
      </c>
      <c r="M24" s="754"/>
      <c r="AD24" s="747" t="str">
        <f t="shared" si="8"/>
        <v/>
      </c>
      <c r="AE24" s="748"/>
      <c r="AF24" s="248">
        <f t="shared" si="7"/>
        <v>0</v>
      </c>
      <c r="AG24" s="248">
        <f t="shared" si="7"/>
        <v>0</v>
      </c>
    </row>
    <row r="25" spans="1:33">
      <c r="A25" s="773" t="s">
        <v>226</v>
      </c>
      <c r="B25" s="774"/>
      <c r="C25" s="774"/>
      <c r="D25" s="775"/>
      <c r="E25" s="198" t="s">
        <v>222</v>
      </c>
      <c r="F25" s="222" t="s">
        <v>848</v>
      </c>
      <c r="G25" s="210">
        <f>G19+G21+G23</f>
        <v>0</v>
      </c>
      <c r="H25" s="222" t="s">
        <v>848</v>
      </c>
      <c r="I25" s="751" t="s">
        <v>848</v>
      </c>
      <c r="J25" s="752"/>
      <c r="K25" s="222" t="s">
        <v>848</v>
      </c>
      <c r="L25" s="751" t="s">
        <v>848</v>
      </c>
      <c r="M25" s="752"/>
      <c r="AD25" s="747" t="str">
        <f t="shared" si="8"/>
        <v/>
      </c>
      <c r="AE25" s="748"/>
      <c r="AF25" s="248">
        <f t="shared" si="7"/>
        <v>0</v>
      </c>
      <c r="AG25" s="248">
        <f t="shared" si="7"/>
        <v>0</v>
      </c>
    </row>
    <row r="26" spans="1:33">
      <c r="A26" s="776"/>
      <c r="B26" s="777"/>
      <c r="C26" s="777"/>
      <c r="D26" s="778"/>
      <c r="E26" s="198" t="s">
        <v>851</v>
      </c>
      <c r="F26" s="222" t="s">
        <v>848</v>
      </c>
      <c r="G26" s="210">
        <f>G20+G22+G24</f>
        <v>0</v>
      </c>
      <c r="H26" s="198">
        <f t="shared" ref="H26:K26" si="11">H20+H22+H24</f>
        <v>0</v>
      </c>
      <c r="I26" s="779">
        <f>I20+I22+I24</f>
        <v>0</v>
      </c>
      <c r="J26" s="780"/>
      <c r="K26" s="198">
        <f t="shared" si="11"/>
        <v>0</v>
      </c>
      <c r="L26" s="779">
        <f>L20+L22+L24</f>
        <v>0</v>
      </c>
      <c r="M26" s="780"/>
      <c r="AD26" s="747" t="str">
        <f t="shared" si="8"/>
        <v/>
      </c>
      <c r="AE26" s="748"/>
      <c r="AF26" s="248">
        <f t="shared" si="7"/>
        <v>0</v>
      </c>
      <c r="AG26" s="248">
        <f t="shared" si="7"/>
        <v>0</v>
      </c>
    </row>
    <row r="27" spans="1:33">
      <c r="AD27" s="747" t="str">
        <f t="shared" si="8"/>
        <v/>
      </c>
      <c r="AE27" s="748"/>
      <c r="AF27" s="248">
        <f t="shared" si="7"/>
        <v>0</v>
      </c>
      <c r="AG27" s="248">
        <f t="shared" si="7"/>
        <v>0</v>
      </c>
    </row>
    <row r="28" spans="1:33" ht="14.25" thickBot="1">
      <c r="AD28" s="749" t="s">
        <v>864</v>
      </c>
      <c r="AE28" s="750"/>
      <c r="AF28" s="248">
        <f>AG14</f>
        <v>0</v>
      </c>
      <c r="AG28" s="248">
        <f t="shared" ref="AG28" si="12">AH14</f>
        <v>0</v>
      </c>
    </row>
    <row r="29" spans="1:33" ht="22.5" customHeight="1" thickBot="1">
      <c r="A29" s="768" t="s">
        <v>852</v>
      </c>
      <c r="B29" s="769"/>
      <c r="C29" s="770"/>
      <c r="D29" s="771">
        <f>K14+N14+Q14+T14+W14+Y14+AA14+AC14+AE14+AF14+G25+G26+I26+L26</f>
        <v>0</v>
      </c>
      <c r="E29" s="772"/>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45">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825" t="s">
        <v>8</v>
      </c>
      <c r="AJ7" s="826"/>
      <c r="AK7" s="238">
        <v>0</v>
      </c>
      <c r="AL7" s="240">
        <v>4</v>
      </c>
      <c r="AM7" s="825" t="s">
        <v>9</v>
      </c>
      <c r="AN7" s="827"/>
      <c r="AO7" s="827"/>
      <c r="AP7" s="826"/>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790" t="s">
        <v>1</v>
      </c>
      <c r="C9" s="791"/>
      <c r="D9" s="791"/>
      <c r="E9" s="791"/>
      <c r="F9" s="791"/>
      <c r="G9" s="791"/>
      <c r="H9" s="791"/>
      <c r="I9" s="791"/>
      <c r="J9" s="791"/>
      <c r="K9" s="791"/>
      <c r="L9" s="791"/>
      <c r="M9" s="791"/>
      <c r="N9" s="791"/>
      <c r="O9" s="791"/>
      <c r="P9" s="791"/>
      <c r="Q9" s="791"/>
      <c r="R9" s="791"/>
      <c r="S9" s="791"/>
      <c r="T9" s="792"/>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793" t="s">
        <v>2</v>
      </c>
      <c r="C10" s="794"/>
      <c r="D10" s="794"/>
      <c r="E10" s="794"/>
      <c r="F10" s="794"/>
      <c r="G10" s="794"/>
      <c r="H10" s="794"/>
      <c r="I10" s="794"/>
      <c r="J10" s="794"/>
      <c r="K10" s="794"/>
      <c r="L10" s="794"/>
      <c r="M10" s="794"/>
      <c r="N10" s="794"/>
      <c r="O10" s="794"/>
      <c r="P10" s="794"/>
      <c r="Q10" s="794"/>
      <c r="R10" s="794"/>
      <c r="S10" s="794"/>
      <c r="T10" s="795"/>
      <c r="U10" s="796" t="s">
        <v>4810</v>
      </c>
      <c r="V10" s="797"/>
      <c r="W10" s="797"/>
      <c r="X10" s="797"/>
      <c r="Y10" s="797"/>
      <c r="Z10" s="797"/>
      <c r="AA10" s="797"/>
      <c r="AB10" s="797"/>
      <c r="AC10" s="797"/>
      <c r="AD10" s="798"/>
      <c r="AE10" s="36"/>
      <c r="AF10" s="802" t="s">
        <v>125</v>
      </c>
      <c r="AG10" s="804" t="s">
        <v>4818</v>
      </c>
      <c r="AH10" s="805"/>
      <c r="AI10" s="805"/>
      <c r="AJ10" s="805"/>
      <c r="AK10" s="805"/>
      <c r="AL10" s="805"/>
      <c r="AM10" s="805"/>
      <c r="AN10" s="805"/>
      <c r="AO10" s="805"/>
      <c r="AP10" s="806"/>
      <c r="AQ10" s="41"/>
    </row>
    <row r="11" spans="1:45" ht="21" customHeight="1">
      <c r="A11" s="36"/>
      <c r="B11" s="813" t="s">
        <v>0</v>
      </c>
      <c r="C11" s="814"/>
      <c r="D11" s="814"/>
      <c r="E11" s="814"/>
      <c r="F11" s="814"/>
      <c r="G11" s="814"/>
      <c r="H11" s="814"/>
      <c r="I11" s="814"/>
      <c r="J11" s="814"/>
      <c r="K11" s="814"/>
      <c r="L11" s="814"/>
      <c r="M11" s="814"/>
      <c r="N11" s="814"/>
      <c r="O11" s="814"/>
      <c r="P11" s="814"/>
      <c r="Q11" s="814"/>
      <c r="R11" s="814"/>
      <c r="S11" s="814"/>
      <c r="T11" s="815"/>
      <c r="U11" s="799"/>
      <c r="V11" s="800"/>
      <c r="W11" s="800"/>
      <c r="X11" s="800"/>
      <c r="Y11" s="800"/>
      <c r="Z11" s="800"/>
      <c r="AA11" s="800"/>
      <c r="AB11" s="800"/>
      <c r="AC11" s="800"/>
      <c r="AD11" s="801"/>
      <c r="AE11" s="36"/>
      <c r="AF11" s="803"/>
      <c r="AG11" s="807"/>
      <c r="AH11" s="808"/>
      <c r="AI11" s="808"/>
      <c r="AJ11" s="808"/>
      <c r="AK11" s="808"/>
      <c r="AL11" s="808"/>
      <c r="AM11" s="808"/>
      <c r="AN11" s="808"/>
      <c r="AO11" s="808"/>
      <c r="AP11" s="809"/>
      <c r="AQ11" s="41"/>
    </row>
    <row r="12" spans="1:45" ht="21" customHeight="1">
      <c r="A12" s="36"/>
      <c r="B12" s="816" t="s">
        <v>212</v>
      </c>
      <c r="C12" s="817"/>
      <c r="D12" s="817"/>
      <c r="E12" s="817"/>
      <c r="F12" s="817"/>
      <c r="G12" s="817"/>
      <c r="H12" s="817"/>
      <c r="I12" s="817"/>
      <c r="J12" s="817"/>
      <c r="K12" s="817"/>
      <c r="L12" s="817"/>
      <c r="M12" s="817"/>
      <c r="N12" s="817"/>
      <c r="O12" s="817"/>
      <c r="P12" s="817"/>
      <c r="Q12" s="817"/>
      <c r="R12" s="817"/>
      <c r="S12" s="817"/>
      <c r="T12" s="818"/>
      <c r="U12" s="819" t="s">
        <v>685</v>
      </c>
      <c r="V12" s="820"/>
      <c r="W12" s="820"/>
      <c r="X12" s="820"/>
      <c r="Y12" s="820"/>
      <c r="Z12" s="820"/>
      <c r="AA12" s="820"/>
      <c r="AB12" s="820"/>
      <c r="AC12" s="820"/>
      <c r="AD12" s="821"/>
      <c r="AE12" s="36"/>
      <c r="AF12" s="803"/>
      <c r="AG12" s="810"/>
      <c r="AH12" s="811"/>
      <c r="AI12" s="811"/>
      <c r="AJ12" s="811"/>
      <c r="AK12" s="811"/>
      <c r="AL12" s="811"/>
      <c r="AM12" s="811"/>
      <c r="AN12" s="811"/>
      <c r="AO12" s="811"/>
      <c r="AP12" s="812"/>
      <c r="AQ12" s="41"/>
    </row>
    <row r="13" spans="1:45" ht="21" customHeight="1">
      <c r="A13" s="36"/>
      <c r="B13" s="835" t="s">
        <v>123</v>
      </c>
      <c r="C13" s="835"/>
      <c r="D13" s="835"/>
      <c r="E13" s="835"/>
      <c r="F13" s="835"/>
      <c r="G13" s="835"/>
      <c r="H13" s="835"/>
      <c r="I13" s="835"/>
      <c r="J13" s="835"/>
      <c r="K13" s="836" t="s">
        <v>692</v>
      </c>
      <c r="L13" s="836"/>
      <c r="M13" s="836"/>
      <c r="N13" s="836"/>
      <c r="O13" s="836"/>
      <c r="P13" s="836"/>
      <c r="Q13" s="836"/>
      <c r="R13" s="837"/>
      <c r="S13" s="838" t="s">
        <v>211</v>
      </c>
      <c r="T13" s="838"/>
      <c r="U13" s="838"/>
      <c r="V13" s="838"/>
      <c r="W13" s="838"/>
      <c r="X13" s="838"/>
      <c r="Y13" s="838"/>
      <c r="Z13" s="838"/>
      <c r="AA13" s="839">
        <v>30</v>
      </c>
      <c r="AB13" s="840"/>
      <c r="AC13" s="841" t="s">
        <v>85</v>
      </c>
      <c r="AD13" s="842"/>
      <c r="AE13" s="36"/>
      <c r="AF13" s="133" t="s">
        <v>105</v>
      </c>
      <c r="AG13" s="843" t="s">
        <v>4831</v>
      </c>
      <c r="AH13" s="844"/>
      <c r="AI13" s="844"/>
      <c r="AJ13" s="844"/>
      <c r="AK13" s="844"/>
      <c r="AL13" s="844"/>
      <c r="AM13" s="844"/>
      <c r="AN13" s="844"/>
      <c r="AO13" s="844"/>
      <c r="AP13" s="845"/>
      <c r="AQ13" s="42"/>
    </row>
    <row r="14" spans="1:45" ht="21" customHeight="1">
      <c r="A14" s="36"/>
      <c r="B14" s="828" t="s">
        <v>108</v>
      </c>
      <c r="C14" s="828"/>
      <c r="D14" s="828"/>
      <c r="E14" s="828"/>
      <c r="F14" s="828"/>
      <c r="G14" s="828"/>
      <c r="H14" s="828"/>
      <c r="I14" s="828"/>
      <c r="J14" s="829" t="s">
        <v>4830</v>
      </c>
      <c r="K14" s="830"/>
      <c r="L14" s="830"/>
      <c r="M14" s="830"/>
      <c r="N14" s="830"/>
      <c r="O14" s="830"/>
      <c r="P14" s="830"/>
      <c r="Q14" s="830"/>
      <c r="R14" s="830"/>
      <c r="S14" s="830"/>
      <c r="T14" s="830"/>
      <c r="U14" s="830"/>
      <c r="V14" s="830"/>
      <c r="W14" s="830"/>
      <c r="X14" s="830"/>
      <c r="Y14" s="830"/>
      <c r="Z14" s="830"/>
      <c r="AA14" s="830"/>
      <c r="AB14" s="830"/>
      <c r="AC14" s="830"/>
      <c r="AD14" s="831"/>
      <c r="AE14" s="36"/>
      <c r="AF14" s="835" t="s">
        <v>78</v>
      </c>
      <c r="AG14" s="835"/>
      <c r="AH14" s="835"/>
      <c r="AI14" s="835"/>
      <c r="AJ14" s="835" t="s">
        <v>1167</v>
      </c>
      <c r="AK14" s="835"/>
      <c r="AL14" s="835"/>
      <c r="AM14" s="835"/>
      <c r="AN14" s="835"/>
      <c r="AO14" s="835"/>
      <c r="AP14" s="835"/>
      <c r="AQ14" s="42"/>
    </row>
    <row r="15" spans="1:45" s="5" customFormat="1" ht="21" customHeight="1">
      <c r="A15" s="36"/>
      <c r="B15" s="828"/>
      <c r="C15" s="828"/>
      <c r="D15" s="828"/>
      <c r="E15" s="828"/>
      <c r="F15" s="828"/>
      <c r="G15" s="828"/>
      <c r="H15" s="828"/>
      <c r="I15" s="828"/>
      <c r="J15" s="832"/>
      <c r="K15" s="833"/>
      <c r="L15" s="833"/>
      <c r="M15" s="833"/>
      <c r="N15" s="833"/>
      <c r="O15" s="833"/>
      <c r="P15" s="833"/>
      <c r="Q15" s="833"/>
      <c r="R15" s="833"/>
      <c r="S15" s="833"/>
      <c r="T15" s="833"/>
      <c r="U15" s="833"/>
      <c r="V15" s="833"/>
      <c r="W15" s="833"/>
      <c r="X15" s="833"/>
      <c r="Y15" s="833"/>
      <c r="Z15" s="833"/>
      <c r="AA15" s="833"/>
      <c r="AB15" s="833"/>
      <c r="AC15" s="833"/>
      <c r="AD15" s="834"/>
      <c r="AE15" s="36"/>
      <c r="AF15" s="835" t="s">
        <v>117</v>
      </c>
      <c r="AG15" s="835"/>
      <c r="AH15" s="835"/>
      <c r="AI15" s="835"/>
      <c r="AJ15" s="835" t="s">
        <v>4832</v>
      </c>
      <c r="AK15" s="835"/>
      <c r="AL15" s="835"/>
      <c r="AM15" s="835"/>
      <c r="AN15" s="835"/>
      <c r="AO15" s="835"/>
      <c r="AP15" s="835"/>
      <c r="AQ15" s="42"/>
      <c r="AR15" s="4"/>
      <c r="AS15" s="4"/>
    </row>
    <row r="16" spans="1:45" s="5" customFormat="1" ht="21.6" customHeigh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857" t="s">
        <v>107</v>
      </c>
      <c r="AA16" s="857"/>
      <c r="AB16" s="857"/>
      <c r="AC16" s="857"/>
      <c r="AD16" s="857"/>
      <c r="AE16" s="44"/>
      <c r="AF16" s="816" t="s">
        <v>27</v>
      </c>
      <c r="AG16" s="817"/>
      <c r="AH16" s="817"/>
      <c r="AI16" s="817"/>
      <c r="AJ16" s="817"/>
      <c r="AK16" s="817"/>
      <c r="AL16" s="817"/>
      <c r="AM16" s="818"/>
      <c r="AN16" s="858" t="s">
        <v>4820</v>
      </c>
      <c r="AO16" s="858"/>
      <c r="AP16" s="858"/>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859" t="s">
        <v>4772</v>
      </c>
      <c r="AO17" s="860"/>
      <c r="AP17" s="861"/>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row>
    <row r="20" spans="1:45" ht="27" customHeight="1">
      <c r="A20" s="36"/>
      <c r="B20" s="880" t="s">
        <v>31</v>
      </c>
      <c r="C20" s="881"/>
      <c r="D20" s="142" t="s">
        <v>118</v>
      </c>
      <c r="E20" s="143" t="s">
        <v>118</v>
      </c>
      <c r="F20" s="335" t="s">
        <v>4828</v>
      </c>
      <c r="G20" s="335" t="s">
        <v>716</v>
      </c>
      <c r="H20" s="335" t="s">
        <v>716</v>
      </c>
      <c r="I20" s="336" t="s">
        <v>715</v>
      </c>
      <c r="J20" s="886" t="s">
        <v>231</v>
      </c>
      <c r="K20" s="887"/>
      <c r="L20" s="887"/>
      <c r="M20" s="887"/>
      <c r="N20" s="887"/>
      <c r="O20" s="887"/>
      <c r="P20" s="887"/>
      <c r="Q20" s="887"/>
      <c r="R20" s="887"/>
      <c r="S20" s="887"/>
      <c r="T20" s="887"/>
      <c r="U20" s="887"/>
      <c r="V20" s="887"/>
      <c r="W20" s="887"/>
      <c r="X20" s="887"/>
      <c r="Y20" s="887"/>
      <c r="Z20" s="888"/>
      <c r="AA20" s="889">
        <v>0</v>
      </c>
      <c r="AB20" s="890"/>
      <c r="AC20" s="890"/>
      <c r="AD20" s="890"/>
      <c r="AE20" s="891"/>
      <c r="AF20" s="339">
        <v>30</v>
      </c>
      <c r="AG20" s="892">
        <v>0</v>
      </c>
      <c r="AH20" s="893"/>
      <c r="AI20" s="893"/>
      <c r="AJ20" s="893"/>
      <c r="AK20" s="893"/>
      <c r="AL20" s="893"/>
      <c r="AM20" s="894"/>
      <c r="AN20" s="895"/>
      <c r="AO20" s="896"/>
      <c r="AP20" s="897"/>
      <c r="AQ20" s="156"/>
    </row>
    <row r="21" spans="1:45" ht="27" customHeight="1">
      <c r="A21" s="36"/>
      <c r="B21" s="882"/>
      <c r="C21" s="883"/>
      <c r="D21" s="144" t="s">
        <v>118</v>
      </c>
      <c r="E21" s="145" t="s">
        <v>118</v>
      </c>
      <c r="F21" s="227"/>
      <c r="G21" s="227"/>
      <c r="H21" s="227"/>
      <c r="I21" s="228"/>
      <c r="J21" s="898" t="s">
        <v>4819</v>
      </c>
      <c r="K21" s="899"/>
      <c r="L21" s="899"/>
      <c r="M21" s="899"/>
      <c r="N21" s="899"/>
      <c r="O21" s="899"/>
      <c r="P21" s="899"/>
      <c r="Q21" s="899"/>
      <c r="R21" s="899"/>
      <c r="S21" s="899"/>
      <c r="T21" s="899"/>
      <c r="U21" s="899"/>
      <c r="V21" s="899"/>
      <c r="W21" s="899"/>
      <c r="X21" s="899"/>
      <c r="Y21" s="899"/>
      <c r="Z21" s="899"/>
      <c r="AA21" s="900" t="s">
        <v>4819</v>
      </c>
      <c r="AB21" s="900"/>
      <c r="AC21" s="900"/>
      <c r="AD21" s="900"/>
      <c r="AE21" s="900"/>
      <c r="AF21" s="311"/>
      <c r="AG21" s="865">
        <v>0</v>
      </c>
      <c r="AH21" s="866"/>
      <c r="AI21" s="866"/>
      <c r="AJ21" s="866"/>
      <c r="AK21" s="866"/>
      <c r="AL21" s="866"/>
      <c r="AM21" s="867"/>
      <c r="AN21" s="868" t="s">
        <v>220</v>
      </c>
      <c r="AO21" s="869"/>
      <c r="AP21" s="870"/>
      <c r="AQ21" s="40"/>
    </row>
    <row r="22" spans="1:45" ht="27" customHeight="1">
      <c r="A22" s="36"/>
      <c r="B22" s="882"/>
      <c r="C22" s="883"/>
      <c r="D22" s="144" t="s">
        <v>118</v>
      </c>
      <c r="E22" s="145" t="s">
        <v>118</v>
      </c>
      <c r="F22" s="227"/>
      <c r="G22" s="227"/>
      <c r="H22" s="227"/>
      <c r="I22" s="228"/>
      <c r="J22" s="898" t="s">
        <v>4819</v>
      </c>
      <c r="K22" s="899"/>
      <c r="L22" s="899"/>
      <c r="M22" s="899"/>
      <c r="N22" s="899"/>
      <c r="O22" s="899"/>
      <c r="P22" s="899"/>
      <c r="Q22" s="899"/>
      <c r="R22" s="899"/>
      <c r="S22" s="899"/>
      <c r="T22" s="899"/>
      <c r="U22" s="899"/>
      <c r="V22" s="899"/>
      <c r="W22" s="899"/>
      <c r="X22" s="899"/>
      <c r="Y22" s="899"/>
      <c r="Z22" s="901"/>
      <c r="AA22" s="862" t="s">
        <v>4819</v>
      </c>
      <c r="AB22" s="863"/>
      <c r="AC22" s="863"/>
      <c r="AD22" s="863"/>
      <c r="AE22" s="864"/>
      <c r="AF22" s="35"/>
      <c r="AG22" s="865">
        <v>0</v>
      </c>
      <c r="AH22" s="866"/>
      <c r="AI22" s="866"/>
      <c r="AJ22" s="866"/>
      <c r="AK22" s="866"/>
      <c r="AL22" s="866"/>
      <c r="AM22" s="867"/>
      <c r="AN22" s="868" t="s">
        <v>219</v>
      </c>
      <c r="AO22" s="869"/>
      <c r="AP22" s="870"/>
      <c r="AQ22" s="40"/>
    </row>
    <row r="23" spans="1:45" ht="27" customHeight="1">
      <c r="A23" s="36"/>
      <c r="B23" s="882"/>
      <c r="C23" s="883"/>
      <c r="D23" s="144" t="s">
        <v>118</v>
      </c>
      <c r="E23" s="145" t="s">
        <v>118</v>
      </c>
      <c r="F23" s="337" t="s">
        <v>4811</v>
      </c>
      <c r="G23" s="337" t="s">
        <v>4812</v>
      </c>
      <c r="H23" s="337" t="s">
        <v>715</v>
      </c>
      <c r="I23" s="338" t="s">
        <v>4829</v>
      </c>
      <c r="J23" s="871" t="s">
        <v>4148</v>
      </c>
      <c r="K23" s="872"/>
      <c r="L23" s="872"/>
      <c r="M23" s="872"/>
      <c r="N23" s="872"/>
      <c r="O23" s="872"/>
      <c r="P23" s="872"/>
      <c r="Q23" s="872"/>
      <c r="R23" s="872"/>
      <c r="S23" s="872"/>
      <c r="T23" s="872"/>
      <c r="U23" s="872"/>
      <c r="V23" s="872"/>
      <c r="W23" s="872"/>
      <c r="X23" s="872"/>
      <c r="Y23" s="872"/>
      <c r="Z23" s="873"/>
      <c r="AA23" s="874">
        <v>1309</v>
      </c>
      <c r="AB23" s="875"/>
      <c r="AC23" s="875"/>
      <c r="AD23" s="875"/>
      <c r="AE23" s="876"/>
      <c r="AF23" s="244">
        <v>30</v>
      </c>
      <c r="AG23" s="865">
        <v>39270</v>
      </c>
      <c r="AH23" s="866"/>
      <c r="AI23" s="866"/>
      <c r="AJ23" s="866"/>
      <c r="AK23" s="866"/>
      <c r="AL23" s="866"/>
      <c r="AM23" s="867"/>
      <c r="AN23" s="877" t="s">
        <v>1157</v>
      </c>
      <c r="AO23" s="878"/>
      <c r="AP23" s="879"/>
      <c r="AQ23" s="40"/>
      <c r="AR23" s="1" t="str">
        <f>IF(J23="","",VLOOKUP(J23,人員配置体制加算!$E$2:$M$77,9,FALSE))</f>
        <v>3対1相当</v>
      </c>
    </row>
    <row r="24" spans="1:45" ht="27" customHeight="1">
      <c r="A24" s="36"/>
      <c r="B24" s="882"/>
      <c r="C24" s="883"/>
      <c r="D24" s="144" t="s">
        <v>118</v>
      </c>
      <c r="E24" s="145" t="s">
        <v>118</v>
      </c>
      <c r="F24" s="227"/>
      <c r="G24" s="227"/>
      <c r="H24" s="227"/>
      <c r="I24" s="228"/>
      <c r="J24" s="871" t="s">
        <v>4819</v>
      </c>
      <c r="K24" s="872"/>
      <c r="L24" s="872"/>
      <c r="M24" s="872"/>
      <c r="N24" s="872"/>
      <c r="O24" s="872"/>
      <c r="P24" s="872"/>
      <c r="Q24" s="872"/>
      <c r="R24" s="872"/>
      <c r="S24" s="872"/>
      <c r="T24" s="872"/>
      <c r="U24" s="872"/>
      <c r="V24" s="872"/>
      <c r="W24" s="872"/>
      <c r="X24" s="872"/>
      <c r="Y24" s="872"/>
      <c r="Z24" s="873"/>
      <c r="AA24" s="874" t="s">
        <v>4819</v>
      </c>
      <c r="AB24" s="875"/>
      <c r="AC24" s="875"/>
      <c r="AD24" s="875"/>
      <c r="AE24" s="876"/>
      <c r="AF24" s="244">
        <v>0</v>
      </c>
      <c r="AG24" s="865">
        <v>0</v>
      </c>
      <c r="AH24" s="866"/>
      <c r="AI24" s="866"/>
      <c r="AJ24" s="866"/>
      <c r="AK24" s="866"/>
      <c r="AL24" s="866"/>
      <c r="AM24" s="867"/>
      <c r="AN24" s="877" t="s">
        <v>4201</v>
      </c>
      <c r="AO24" s="878"/>
      <c r="AP24" s="879"/>
      <c r="AQ24" s="40"/>
      <c r="AR24" s="1" t="str">
        <f>IF(J24="","",VLOOKUP(J24,人員配置体制加算!$E$2:$M$77,9,FALSE))</f>
        <v/>
      </c>
    </row>
    <row r="25" spans="1:45"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v>4190</v>
      </c>
      <c r="AB25" s="906"/>
      <c r="AC25" s="906"/>
      <c r="AD25" s="906"/>
      <c r="AE25" s="907"/>
      <c r="AF25" s="244">
        <v>0</v>
      </c>
      <c r="AG25" s="865">
        <v>0</v>
      </c>
      <c r="AH25" s="866"/>
      <c r="AI25" s="866"/>
      <c r="AJ25" s="866"/>
      <c r="AK25" s="866"/>
      <c r="AL25" s="866"/>
      <c r="AM25" s="867"/>
      <c r="AN25" s="868"/>
      <c r="AO25" s="869"/>
      <c r="AP25" s="870"/>
      <c r="AQ25" s="40"/>
    </row>
    <row r="26" spans="1:45"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
        <v>4819</v>
      </c>
      <c r="AB26" s="906"/>
      <c r="AC26" s="906"/>
      <c r="AD26" s="906"/>
      <c r="AE26" s="907"/>
      <c r="AF26" s="35"/>
      <c r="AG26" s="865">
        <v>0</v>
      </c>
      <c r="AH26" s="866"/>
      <c r="AI26" s="866"/>
      <c r="AJ26" s="866"/>
      <c r="AK26" s="866"/>
      <c r="AL26" s="866"/>
      <c r="AM26" s="867"/>
      <c r="AN26" s="868"/>
      <c r="AO26" s="869"/>
      <c r="AP26" s="870"/>
      <c r="AQ26" s="40"/>
    </row>
    <row r="27" spans="1:45"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v>39270</v>
      </c>
      <c r="AI27" s="920"/>
      <c r="AJ27" s="920"/>
      <c r="AK27" s="920"/>
      <c r="AL27" s="920"/>
      <c r="AM27" s="921"/>
      <c r="AN27" s="922"/>
      <c r="AO27" s="923"/>
      <c r="AP27" s="924"/>
      <c r="AQ27" s="40"/>
    </row>
    <row r="28" spans="1:45"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v>991</v>
      </c>
      <c r="AB28" s="932"/>
      <c r="AC28" s="932"/>
      <c r="AD28" s="932"/>
      <c r="AE28" s="933"/>
      <c r="AF28" s="132">
        <v>30</v>
      </c>
      <c r="AG28" s="934">
        <v>29730</v>
      </c>
      <c r="AH28" s="935"/>
      <c r="AI28" s="935"/>
      <c r="AJ28" s="935"/>
      <c r="AK28" s="935"/>
      <c r="AL28" s="935"/>
      <c r="AM28" s="936"/>
      <c r="AN28" s="895"/>
      <c r="AO28" s="896"/>
      <c r="AP28" s="897"/>
      <c r="AQ28" s="40"/>
    </row>
    <row r="29" spans="1:45" ht="27" customHeight="1">
      <c r="A29" s="36"/>
      <c r="B29" s="913"/>
      <c r="C29" s="914"/>
      <c r="D29" s="46" t="s">
        <v>118</v>
      </c>
      <c r="E29" s="47" t="s">
        <v>118</v>
      </c>
      <c r="F29" s="229" t="s">
        <v>4814</v>
      </c>
      <c r="G29" s="229" t="s">
        <v>4813</v>
      </c>
      <c r="H29" s="227" t="s">
        <v>4815</v>
      </c>
      <c r="I29" s="228" t="s">
        <v>4811</v>
      </c>
      <c r="J29" s="937" t="s">
        <v>877</v>
      </c>
      <c r="K29" s="938"/>
      <c r="L29" s="938"/>
      <c r="M29" s="938"/>
      <c r="N29" s="938"/>
      <c r="O29" s="938"/>
      <c r="P29" s="938"/>
      <c r="Q29" s="938"/>
      <c r="R29" s="938"/>
      <c r="S29" s="938"/>
      <c r="T29" s="938"/>
      <c r="U29" s="938"/>
      <c r="V29" s="938"/>
      <c r="W29" s="938"/>
      <c r="X29" s="938"/>
      <c r="Y29" s="791" t="s">
        <v>32</v>
      </c>
      <c r="Z29" s="792"/>
      <c r="AA29" s="874">
        <v>2598</v>
      </c>
      <c r="AB29" s="875"/>
      <c r="AC29" s="875"/>
      <c r="AD29" s="875"/>
      <c r="AE29" s="876"/>
      <c r="AF29" s="35">
        <v>30</v>
      </c>
      <c r="AG29" s="939">
        <v>77940</v>
      </c>
      <c r="AH29" s="940"/>
      <c r="AI29" s="940"/>
      <c r="AJ29" s="940"/>
      <c r="AK29" s="940"/>
      <c r="AL29" s="940"/>
      <c r="AM29" s="941"/>
      <c r="AN29" s="868"/>
      <c r="AO29" s="869"/>
      <c r="AP29" s="870"/>
      <c r="AQ29" s="40"/>
    </row>
    <row r="30" spans="1:45" ht="27" customHeight="1">
      <c r="A30" s="36"/>
      <c r="B30" s="913"/>
      <c r="C30" s="914"/>
      <c r="D30" s="46" t="s">
        <v>118</v>
      </c>
      <c r="E30" s="47" t="s">
        <v>118</v>
      </c>
      <c r="F30" s="229"/>
      <c r="G30" s="229"/>
      <c r="H30" s="227"/>
      <c r="I30" s="228"/>
      <c r="J30" s="937" t="s">
        <v>4819</v>
      </c>
      <c r="K30" s="938"/>
      <c r="L30" s="938"/>
      <c r="M30" s="938"/>
      <c r="N30" s="938"/>
      <c r="O30" s="938"/>
      <c r="P30" s="938"/>
      <c r="Q30" s="938"/>
      <c r="R30" s="938"/>
      <c r="S30" s="938"/>
      <c r="T30" s="938"/>
      <c r="U30" s="938"/>
      <c r="V30" s="938"/>
      <c r="W30" s="938"/>
      <c r="X30" s="938"/>
      <c r="Y30" s="791" t="s">
        <v>32</v>
      </c>
      <c r="Z30" s="792"/>
      <c r="AA30" s="874" t="s">
        <v>4819</v>
      </c>
      <c r="AB30" s="875"/>
      <c r="AC30" s="875"/>
      <c r="AD30" s="875"/>
      <c r="AE30" s="876"/>
      <c r="AF30" s="35"/>
      <c r="AG30" s="939" t="s">
        <v>4819</v>
      </c>
      <c r="AH30" s="940"/>
      <c r="AI30" s="940"/>
      <c r="AJ30" s="940"/>
      <c r="AK30" s="940"/>
      <c r="AL30" s="940"/>
      <c r="AM30" s="941"/>
      <c r="AN30" s="868"/>
      <c r="AO30" s="869"/>
      <c r="AP30" s="870"/>
      <c r="AQ30" s="40"/>
    </row>
    <row r="31" spans="1:45" ht="27" customHeight="1">
      <c r="A31" s="36"/>
      <c r="B31" s="913"/>
      <c r="C31" s="914"/>
      <c r="D31" s="46" t="s">
        <v>118</v>
      </c>
      <c r="E31" s="47" t="s">
        <v>118</v>
      </c>
      <c r="F31" s="229"/>
      <c r="G31" s="229"/>
      <c r="H31" s="227"/>
      <c r="I31" s="228"/>
      <c r="J31" s="937" t="s">
        <v>4819</v>
      </c>
      <c r="K31" s="938"/>
      <c r="L31" s="938"/>
      <c r="M31" s="938"/>
      <c r="N31" s="938"/>
      <c r="O31" s="938"/>
      <c r="P31" s="938"/>
      <c r="Q31" s="938"/>
      <c r="R31" s="938"/>
      <c r="S31" s="938"/>
      <c r="T31" s="938"/>
      <c r="U31" s="938"/>
      <c r="V31" s="938"/>
      <c r="W31" s="938"/>
      <c r="X31" s="938"/>
      <c r="Y31" s="791" t="s">
        <v>32</v>
      </c>
      <c r="Z31" s="792"/>
      <c r="AA31" s="874" t="s">
        <v>4819</v>
      </c>
      <c r="AB31" s="875"/>
      <c r="AC31" s="875"/>
      <c r="AD31" s="875"/>
      <c r="AE31" s="876"/>
      <c r="AF31" s="35"/>
      <c r="AG31" s="939" t="s">
        <v>4819</v>
      </c>
      <c r="AH31" s="940"/>
      <c r="AI31" s="940"/>
      <c r="AJ31" s="940"/>
      <c r="AK31" s="940"/>
      <c r="AL31" s="940"/>
      <c r="AM31" s="941"/>
      <c r="AN31" s="868"/>
      <c r="AO31" s="869"/>
      <c r="AP31" s="870"/>
      <c r="AQ31" s="40"/>
    </row>
    <row r="32" spans="1:45"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3"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v>0</v>
      </c>
      <c r="AI33" s="920"/>
      <c r="AJ33" s="920"/>
      <c r="AK33" s="920"/>
      <c r="AL33" s="920"/>
      <c r="AM33" s="921"/>
      <c r="AN33" s="922"/>
      <c r="AO33" s="923"/>
      <c r="AP33" s="924"/>
      <c r="AQ33" s="40"/>
    </row>
    <row r="34" spans="1:43"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
        <v>4819</v>
      </c>
      <c r="AG34" s="962">
        <v>0</v>
      </c>
      <c r="AH34" s="963"/>
      <c r="AI34" s="963"/>
      <c r="AJ34" s="963"/>
      <c r="AK34" s="963"/>
      <c r="AL34" s="963"/>
      <c r="AM34" s="964"/>
      <c r="AN34" s="895"/>
      <c r="AO34" s="896"/>
      <c r="AP34" s="897"/>
      <c r="AQ34" s="40"/>
    </row>
    <row r="35" spans="1:43"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v>0</v>
      </c>
      <c r="AH35" s="940"/>
      <c r="AI35" s="940"/>
      <c r="AJ35" s="940"/>
      <c r="AK35" s="940"/>
      <c r="AL35" s="940"/>
      <c r="AM35" s="941"/>
      <c r="AN35" s="868"/>
      <c r="AO35" s="869"/>
      <c r="AP35" s="870"/>
      <c r="AQ35" s="40"/>
    </row>
    <row r="36" spans="1:43"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v>0</v>
      </c>
      <c r="AI36" s="920"/>
      <c r="AJ36" s="920"/>
      <c r="AK36" s="920"/>
      <c r="AL36" s="920"/>
      <c r="AM36" s="921"/>
      <c r="AN36" s="922"/>
      <c r="AO36" s="923"/>
      <c r="AP36" s="924"/>
      <c r="AQ36" s="40"/>
    </row>
    <row r="37" spans="1:43"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row>
    <row r="38" spans="1:43" ht="27.75" customHeight="1" thickBot="1">
      <c r="A38" s="36"/>
      <c r="B38" s="913"/>
      <c r="C38" s="949"/>
      <c r="D38" s="986"/>
      <c r="E38" s="987">
        <v>30</v>
      </c>
      <c r="F38" s="987">
        <v>30</v>
      </c>
      <c r="G38" s="987">
        <v>30</v>
      </c>
      <c r="H38" s="987"/>
      <c r="I38" s="987"/>
      <c r="J38" s="987"/>
      <c r="K38" s="990"/>
      <c r="L38" s="992">
        <v>69800</v>
      </c>
      <c r="M38" s="978"/>
      <c r="N38" s="978"/>
      <c r="O38" s="978"/>
      <c r="P38" s="978"/>
      <c r="Q38" s="978"/>
      <c r="R38" s="978" t="s">
        <v>4819</v>
      </c>
      <c r="S38" s="978"/>
      <c r="T38" s="978"/>
      <c r="U38" s="978"/>
      <c r="V38" s="978"/>
      <c r="W38" s="977"/>
      <c r="X38" s="977"/>
      <c r="Y38" s="977"/>
      <c r="Z38" s="977"/>
      <c r="AA38" s="978" t="s">
        <v>4819</v>
      </c>
      <c r="AB38" s="978"/>
      <c r="AC38" s="978"/>
      <c r="AD38" s="978"/>
      <c r="AE38" s="978"/>
      <c r="AF38" s="979"/>
      <c r="AG38" s="993" t="s">
        <v>202</v>
      </c>
      <c r="AH38" s="993">
        <v>0</v>
      </c>
      <c r="AI38" s="993"/>
      <c r="AJ38" s="993"/>
      <c r="AK38" s="993"/>
      <c r="AL38" s="993"/>
      <c r="AM38" s="996"/>
      <c r="AN38" s="982"/>
      <c r="AO38" s="982"/>
      <c r="AP38" s="983"/>
      <c r="AQ38" s="40"/>
    </row>
    <row r="39" spans="1:43" ht="24" customHeight="1" thickTop="1">
      <c r="A39" s="36"/>
      <c r="B39" s="913"/>
      <c r="C39" s="949"/>
      <c r="D39" s="986">
        <v>30</v>
      </c>
      <c r="E39" s="987">
        <v>30</v>
      </c>
      <c r="F39" s="987">
        <v>30</v>
      </c>
      <c r="G39" s="987">
        <v>30</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row>
    <row r="40" spans="1:43" ht="24.6" customHeight="1" thickBot="1">
      <c r="A40" s="36"/>
      <c r="B40" s="915"/>
      <c r="C40" s="950"/>
      <c r="D40" s="988">
        <v>30</v>
      </c>
      <c r="E40" s="989">
        <v>30</v>
      </c>
      <c r="F40" s="989">
        <v>30</v>
      </c>
      <c r="G40" s="989">
        <v>30</v>
      </c>
      <c r="H40" s="989"/>
      <c r="I40" s="989"/>
      <c r="J40" s="989"/>
      <c r="K40" s="991"/>
      <c r="L40" s="976"/>
      <c r="M40" s="977"/>
      <c r="N40" s="977"/>
      <c r="O40" s="977"/>
      <c r="P40" s="977"/>
      <c r="Q40" s="977"/>
      <c r="R40" s="977"/>
      <c r="S40" s="977"/>
      <c r="T40" s="977"/>
      <c r="U40" s="977"/>
      <c r="V40" s="977"/>
      <c r="W40" s="978">
        <v>0</v>
      </c>
      <c r="X40" s="978"/>
      <c r="Y40" s="978"/>
      <c r="Z40" s="978"/>
      <c r="AA40" s="977"/>
      <c r="AB40" s="977"/>
      <c r="AC40" s="977"/>
      <c r="AD40" s="977"/>
      <c r="AE40" s="978">
        <v>0</v>
      </c>
      <c r="AF40" s="979"/>
      <c r="AG40" s="995"/>
      <c r="AH40" s="995"/>
      <c r="AI40" s="995"/>
      <c r="AJ40" s="995"/>
      <c r="AK40" s="995"/>
      <c r="AL40" s="995"/>
      <c r="AM40" s="998"/>
      <c r="AN40" s="984"/>
      <c r="AO40" s="984"/>
      <c r="AP40" s="98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v>39270</v>
      </c>
      <c r="AF42" s="851"/>
      <c r="AG42" s="851"/>
      <c r="AH42" s="851"/>
      <c r="AI42" s="851"/>
      <c r="AJ42" s="851"/>
      <c r="AK42" s="851"/>
      <c r="AL42" s="851"/>
      <c r="AM42" s="851"/>
      <c r="AN42" s="851"/>
      <c r="AO42" s="851" t="s">
        <v>6</v>
      </c>
      <c r="AP42" s="856"/>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zoomScale="80" zoomScaleNormal="7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111</v>
      </c>
      <c r="AD13" s="842"/>
      <c r="AE13" s="36"/>
      <c r="AF13" s="133" t="s">
        <v>126</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4168</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4139</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1156</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690</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131</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119</v>
      </c>
      <c r="E29" s="47" t="s">
        <v>119</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132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132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119</v>
      </c>
      <c r="E31" s="47" t="s">
        <v>119</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132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119</v>
      </c>
      <c r="E32" s="47" t="s">
        <v>119</v>
      </c>
      <c r="F32" s="47" t="s">
        <v>120</v>
      </c>
      <c r="G32" s="47" t="s">
        <v>121</v>
      </c>
      <c r="H32" s="48" t="s">
        <v>128</v>
      </c>
      <c r="I32" s="49" t="s">
        <v>129</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3" s="1" customFormat="1"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row>
    <row r="34" spans="1:43" s="1" customFormat="1"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row>
    <row r="35" spans="1:43" s="1" customFormat="1"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row>
    <row r="36" spans="1:43" s="1" customFormat="1"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row>
    <row r="37" spans="1:43" s="1" customFormat="1" ht="27.75" customHeight="1" thickTop="1">
      <c r="A37" s="36"/>
      <c r="B37" s="911" t="s">
        <v>115</v>
      </c>
      <c r="C37" s="948"/>
      <c r="D37" s="951" t="s">
        <v>116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row>
    <row r="38" spans="1:43" s="1" customFormat="1"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row>
    <row r="39" spans="1:43" s="1" customFormat="1"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row>
    <row r="40" spans="1:43" s="1" customFormat="1"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37"/>
    </row>
    <row r="43" spans="1:43" s="1" customFormat="1" ht="6.75" customHeight="1"/>
    <row r="44" spans="1:43" s="1" customFormat="1" ht="18" customHeight="1"/>
    <row r="45" spans="1:43" s="1" customFormat="1"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topLeftCell="A2"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2"/>
      <c r="C1" s="822"/>
      <c r="D1" s="822"/>
      <c r="E1" s="822"/>
      <c r="F1" s="822"/>
      <c r="G1" s="822"/>
      <c r="H1" s="822"/>
      <c r="I1" s="82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3"/>
      <c r="AP2" s="823"/>
      <c r="AQ2" s="82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4" t="s">
        <v>72</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row>
    <row r="5" spans="1:59">
      <c r="A5" s="36"/>
      <c r="B5" s="824" t="s">
        <v>73</v>
      </c>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5" t="s">
        <v>8</v>
      </c>
      <c r="AJ7" s="826"/>
      <c r="AK7" s="238">
        <f>請求書!P25</f>
        <v>0</v>
      </c>
      <c r="AL7" s="240">
        <f>請求書!Q25</f>
        <v>0</v>
      </c>
      <c r="AM7" s="825" t="s">
        <v>9</v>
      </c>
      <c r="AN7" s="827"/>
      <c r="AO7" s="827"/>
      <c r="AP7" s="82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0" t="s">
        <v>1</v>
      </c>
      <c r="C9" s="791"/>
      <c r="D9" s="791"/>
      <c r="E9" s="791"/>
      <c r="F9" s="791"/>
      <c r="G9" s="791"/>
      <c r="H9" s="791"/>
      <c r="I9" s="791"/>
      <c r="J9" s="791"/>
      <c r="K9" s="791"/>
      <c r="L9" s="791"/>
      <c r="M9" s="791"/>
      <c r="N9" s="791"/>
      <c r="O9" s="791"/>
      <c r="P9" s="791"/>
      <c r="Q9" s="791"/>
      <c r="R9" s="791"/>
      <c r="S9" s="791"/>
      <c r="T9" s="79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793" t="s">
        <v>2</v>
      </c>
      <c r="C10" s="794"/>
      <c r="D10" s="794"/>
      <c r="E10" s="794"/>
      <c r="F10" s="794"/>
      <c r="G10" s="794"/>
      <c r="H10" s="794"/>
      <c r="I10" s="794"/>
      <c r="J10" s="794"/>
      <c r="K10" s="794"/>
      <c r="L10" s="794"/>
      <c r="M10" s="794"/>
      <c r="N10" s="794"/>
      <c r="O10" s="794"/>
      <c r="P10" s="794"/>
      <c r="Q10" s="794"/>
      <c r="R10" s="794"/>
      <c r="S10" s="794"/>
      <c r="T10" s="795"/>
      <c r="U10" s="1006"/>
      <c r="V10" s="1007"/>
      <c r="W10" s="1007"/>
      <c r="X10" s="1007"/>
      <c r="Y10" s="1007"/>
      <c r="Z10" s="1007"/>
      <c r="AA10" s="1007"/>
      <c r="AB10" s="1007"/>
      <c r="AC10" s="1007"/>
      <c r="AD10" s="1008"/>
      <c r="AE10" s="36"/>
      <c r="AF10" s="802" t="s">
        <v>125</v>
      </c>
      <c r="AG10" s="804">
        <f>請求書!U16</f>
        <v>0</v>
      </c>
      <c r="AH10" s="805"/>
      <c r="AI10" s="805"/>
      <c r="AJ10" s="805"/>
      <c r="AK10" s="805"/>
      <c r="AL10" s="805"/>
      <c r="AM10" s="805"/>
      <c r="AN10" s="805"/>
      <c r="AO10" s="805"/>
      <c r="AP10" s="80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13" t="s">
        <v>0</v>
      </c>
      <c r="C11" s="814"/>
      <c r="D11" s="814"/>
      <c r="E11" s="814"/>
      <c r="F11" s="814"/>
      <c r="G11" s="814"/>
      <c r="H11" s="814"/>
      <c r="I11" s="814"/>
      <c r="J11" s="814"/>
      <c r="K11" s="814"/>
      <c r="L11" s="814"/>
      <c r="M11" s="814"/>
      <c r="N11" s="814"/>
      <c r="O11" s="814"/>
      <c r="P11" s="814"/>
      <c r="Q11" s="814"/>
      <c r="R11" s="814"/>
      <c r="S11" s="814"/>
      <c r="T11" s="815"/>
      <c r="U11" s="1009"/>
      <c r="V11" s="1010"/>
      <c r="W11" s="1010"/>
      <c r="X11" s="1010"/>
      <c r="Y11" s="1010"/>
      <c r="Z11" s="1010"/>
      <c r="AA11" s="1010"/>
      <c r="AB11" s="1010"/>
      <c r="AC11" s="1010"/>
      <c r="AD11" s="1011"/>
      <c r="AE11" s="36"/>
      <c r="AF11" s="803"/>
      <c r="AG11" s="807"/>
      <c r="AH11" s="808"/>
      <c r="AI11" s="808"/>
      <c r="AJ11" s="808"/>
      <c r="AK11" s="808"/>
      <c r="AL11" s="808"/>
      <c r="AM11" s="808"/>
      <c r="AN11" s="808"/>
      <c r="AO11" s="808"/>
      <c r="AP11" s="80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16" t="s">
        <v>212</v>
      </c>
      <c r="C12" s="817"/>
      <c r="D12" s="817"/>
      <c r="E12" s="817"/>
      <c r="F12" s="817"/>
      <c r="G12" s="817"/>
      <c r="H12" s="817"/>
      <c r="I12" s="817"/>
      <c r="J12" s="817"/>
      <c r="K12" s="817"/>
      <c r="L12" s="817"/>
      <c r="M12" s="817"/>
      <c r="N12" s="817"/>
      <c r="O12" s="817"/>
      <c r="P12" s="817"/>
      <c r="Q12" s="817"/>
      <c r="R12" s="817"/>
      <c r="S12" s="817"/>
      <c r="T12" s="818"/>
      <c r="U12" s="1018"/>
      <c r="V12" s="1019"/>
      <c r="W12" s="1019"/>
      <c r="X12" s="1019"/>
      <c r="Y12" s="1019"/>
      <c r="Z12" s="1019"/>
      <c r="AA12" s="1019"/>
      <c r="AB12" s="1019"/>
      <c r="AC12" s="1019"/>
      <c r="AD12" s="1020"/>
      <c r="AE12" s="36"/>
      <c r="AF12" s="803"/>
      <c r="AG12" s="810"/>
      <c r="AH12" s="811"/>
      <c r="AI12" s="811"/>
      <c r="AJ12" s="811"/>
      <c r="AK12" s="811"/>
      <c r="AL12" s="811"/>
      <c r="AM12" s="811"/>
      <c r="AN12" s="811"/>
      <c r="AO12" s="811"/>
      <c r="AP12" s="81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35" t="s">
        <v>123</v>
      </c>
      <c r="C13" s="835"/>
      <c r="D13" s="835"/>
      <c r="E13" s="835"/>
      <c r="F13" s="835"/>
      <c r="G13" s="835"/>
      <c r="H13" s="835"/>
      <c r="I13" s="835"/>
      <c r="J13" s="835"/>
      <c r="K13" s="1002"/>
      <c r="L13" s="1002"/>
      <c r="M13" s="1002"/>
      <c r="N13" s="1002"/>
      <c r="O13" s="1002"/>
      <c r="P13" s="1002"/>
      <c r="Q13" s="1002"/>
      <c r="R13" s="1003"/>
      <c r="S13" s="838" t="s">
        <v>211</v>
      </c>
      <c r="T13" s="838"/>
      <c r="U13" s="838"/>
      <c r="V13" s="838"/>
      <c r="W13" s="838"/>
      <c r="X13" s="838"/>
      <c r="Y13" s="838"/>
      <c r="Z13" s="838"/>
      <c r="AA13" s="1004"/>
      <c r="AB13" s="1005"/>
      <c r="AC13" s="841" t="s">
        <v>85</v>
      </c>
      <c r="AD13" s="842"/>
      <c r="AE13" s="36"/>
      <c r="AF13" s="133" t="s">
        <v>105</v>
      </c>
      <c r="AG13" s="843" t="str">
        <f>請求書!U19</f>
        <v>日中サービス支援型</v>
      </c>
      <c r="AH13" s="844"/>
      <c r="AI13" s="844"/>
      <c r="AJ13" s="844"/>
      <c r="AK13" s="844"/>
      <c r="AL13" s="844"/>
      <c r="AM13" s="844"/>
      <c r="AN13" s="844"/>
      <c r="AO13" s="844"/>
      <c r="AP13" s="845"/>
      <c r="AQ13" s="42"/>
      <c r="AT13" s="3" t="s">
        <v>36</v>
      </c>
      <c r="AU13" s="51" t="s">
        <v>57</v>
      </c>
      <c r="AV13" s="6" t="s">
        <v>210</v>
      </c>
      <c r="AW13" s="1">
        <v>4</v>
      </c>
      <c r="AX13" s="1" t="s">
        <v>694</v>
      </c>
      <c r="BD13" s="260" t="s">
        <v>3297</v>
      </c>
      <c r="BE13" s="267" t="s">
        <v>57</v>
      </c>
      <c r="BF13" s="260" t="s">
        <v>694</v>
      </c>
      <c r="BG13" s="261">
        <v>3</v>
      </c>
    </row>
    <row r="14" spans="1:59" ht="21" customHeight="1" thickBot="1">
      <c r="A14" s="36"/>
      <c r="B14" s="828" t="s">
        <v>108</v>
      </c>
      <c r="C14" s="828"/>
      <c r="D14" s="828"/>
      <c r="E14" s="828"/>
      <c r="F14" s="828"/>
      <c r="G14" s="828"/>
      <c r="H14" s="828"/>
      <c r="I14" s="828"/>
      <c r="J14" s="1012"/>
      <c r="K14" s="1013"/>
      <c r="L14" s="1013"/>
      <c r="M14" s="1013"/>
      <c r="N14" s="1013"/>
      <c r="O14" s="1013"/>
      <c r="P14" s="1013"/>
      <c r="Q14" s="1013"/>
      <c r="R14" s="1013"/>
      <c r="S14" s="1013"/>
      <c r="T14" s="1013"/>
      <c r="U14" s="1013"/>
      <c r="V14" s="1013"/>
      <c r="W14" s="1013"/>
      <c r="X14" s="1013"/>
      <c r="Y14" s="1013"/>
      <c r="Z14" s="1013"/>
      <c r="AA14" s="1013"/>
      <c r="AB14" s="1013"/>
      <c r="AC14" s="1013"/>
      <c r="AD14" s="1014"/>
      <c r="AE14" s="36"/>
      <c r="AF14" s="835" t="s">
        <v>78</v>
      </c>
      <c r="AG14" s="835"/>
      <c r="AH14" s="835"/>
      <c r="AI14" s="835"/>
      <c r="AJ14" s="835">
        <f>請求書!AA20</f>
        <v>0</v>
      </c>
      <c r="AK14" s="835"/>
      <c r="AL14" s="835"/>
      <c r="AM14" s="835"/>
      <c r="AN14" s="835"/>
      <c r="AO14" s="835"/>
      <c r="AP14" s="83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828"/>
      <c r="C15" s="828"/>
      <c r="D15" s="828"/>
      <c r="E15" s="828"/>
      <c r="F15" s="828"/>
      <c r="G15" s="828"/>
      <c r="H15" s="828"/>
      <c r="I15" s="828"/>
      <c r="J15" s="1015"/>
      <c r="K15" s="1016"/>
      <c r="L15" s="1016"/>
      <c r="M15" s="1016"/>
      <c r="N15" s="1016"/>
      <c r="O15" s="1016"/>
      <c r="P15" s="1016"/>
      <c r="Q15" s="1016"/>
      <c r="R15" s="1016"/>
      <c r="S15" s="1016"/>
      <c r="T15" s="1016"/>
      <c r="U15" s="1016"/>
      <c r="V15" s="1016"/>
      <c r="W15" s="1016"/>
      <c r="X15" s="1016"/>
      <c r="Y15" s="1016"/>
      <c r="Z15" s="1016"/>
      <c r="AA15" s="1016"/>
      <c r="AB15" s="1016"/>
      <c r="AC15" s="1016"/>
      <c r="AD15" s="1017"/>
      <c r="AE15" s="36"/>
      <c r="AF15" s="835" t="s">
        <v>117</v>
      </c>
      <c r="AG15" s="835"/>
      <c r="AH15" s="835"/>
      <c r="AI15" s="835"/>
      <c r="AJ15" s="835" t="str">
        <f>請求書!AA21</f>
        <v>5対1</v>
      </c>
      <c r="AK15" s="835"/>
      <c r="AL15" s="835"/>
      <c r="AM15" s="835"/>
      <c r="AN15" s="835"/>
      <c r="AO15" s="835"/>
      <c r="AP15" s="83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35" t="s">
        <v>109</v>
      </c>
      <c r="C16" s="835"/>
      <c r="D16" s="835"/>
      <c r="E16" s="835"/>
      <c r="F16" s="835"/>
      <c r="G16" s="835"/>
      <c r="H16" s="835"/>
      <c r="I16" s="835"/>
      <c r="J16" s="835"/>
      <c r="K16" s="835"/>
      <c r="L16" s="835"/>
      <c r="M16" s="835"/>
      <c r="N16" s="835"/>
      <c r="O16" s="835"/>
      <c r="P16" s="835"/>
      <c r="Q16" s="835"/>
      <c r="R16" s="835"/>
      <c r="S16" s="835"/>
      <c r="T16" s="835"/>
      <c r="U16" s="835"/>
      <c r="V16" s="835"/>
      <c r="W16" s="835"/>
      <c r="X16" s="835"/>
      <c r="Y16" s="835"/>
      <c r="Z16" s="1000"/>
      <c r="AA16" s="1000"/>
      <c r="AB16" s="1000"/>
      <c r="AC16" s="1000"/>
      <c r="AD16" s="1000"/>
      <c r="AE16" s="44"/>
      <c r="AF16" s="816" t="s">
        <v>27</v>
      </c>
      <c r="AG16" s="817"/>
      <c r="AH16" s="817"/>
      <c r="AI16" s="817"/>
      <c r="AJ16" s="817"/>
      <c r="AK16" s="817"/>
      <c r="AL16" s="817"/>
      <c r="AM16" s="818"/>
      <c r="AN16" s="858">
        <f>請求書!AA22</f>
        <v>0</v>
      </c>
      <c r="AO16" s="858"/>
      <c r="AP16" s="85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0" t="s">
        <v>1157</v>
      </c>
      <c r="AG17" s="791"/>
      <c r="AH17" s="791"/>
      <c r="AI17" s="791"/>
      <c r="AJ17" s="791"/>
      <c r="AK17" s="791"/>
      <c r="AL17" s="791"/>
      <c r="AM17" s="792"/>
      <c r="AN17" s="1001"/>
      <c r="AO17" s="1002"/>
      <c r="AP17" s="1003"/>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846"/>
      <c r="C19" s="847"/>
      <c r="D19" s="848" t="s">
        <v>10</v>
      </c>
      <c r="E19" s="849"/>
      <c r="F19" s="849"/>
      <c r="G19" s="849"/>
      <c r="H19" s="849"/>
      <c r="I19" s="850"/>
      <c r="J19" s="851" t="s">
        <v>3</v>
      </c>
      <c r="K19" s="851"/>
      <c r="L19" s="851"/>
      <c r="M19" s="851"/>
      <c r="N19" s="851"/>
      <c r="O19" s="851"/>
      <c r="P19" s="851"/>
      <c r="Q19" s="851"/>
      <c r="R19" s="851"/>
      <c r="S19" s="851"/>
      <c r="T19" s="851"/>
      <c r="U19" s="852"/>
      <c r="V19" s="852"/>
      <c r="W19" s="852"/>
      <c r="X19" s="852"/>
      <c r="Y19" s="852"/>
      <c r="Z19" s="853"/>
      <c r="AA19" s="854" t="s">
        <v>11</v>
      </c>
      <c r="AB19" s="851"/>
      <c r="AC19" s="851"/>
      <c r="AD19" s="851"/>
      <c r="AE19" s="855"/>
      <c r="AF19" s="131" t="s">
        <v>110</v>
      </c>
      <c r="AG19" s="854" t="s">
        <v>4</v>
      </c>
      <c r="AH19" s="851"/>
      <c r="AI19" s="851"/>
      <c r="AJ19" s="851"/>
      <c r="AK19" s="851"/>
      <c r="AL19" s="851"/>
      <c r="AM19" s="851"/>
      <c r="AN19" s="854" t="s">
        <v>5</v>
      </c>
      <c r="AO19" s="851"/>
      <c r="AP19" s="856"/>
      <c r="AQ19" s="36"/>
      <c r="AT19" s="235" t="s">
        <v>685</v>
      </c>
      <c r="AU19" s="140">
        <v>1</v>
      </c>
      <c r="AX19" s="137"/>
      <c r="AY19" s="1" t="s">
        <v>859</v>
      </c>
      <c r="AZ19" s="1">
        <v>1</v>
      </c>
      <c r="BD19" s="260" t="s">
        <v>3303</v>
      </c>
      <c r="BE19" s="267">
        <v>10</v>
      </c>
    </row>
    <row r="20" spans="1:57" ht="27" customHeight="1" thickBot="1">
      <c r="A20" s="36"/>
      <c r="B20" s="880" t="s">
        <v>31</v>
      </c>
      <c r="C20" s="881"/>
      <c r="D20" s="142" t="s">
        <v>118</v>
      </c>
      <c r="E20" s="143" t="s">
        <v>118</v>
      </c>
      <c r="F20" s="225"/>
      <c r="G20" s="225"/>
      <c r="H20" s="225"/>
      <c r="I20" s="226"/>
      <c r="J20" s="886" t="str">
        <f>IF($F20&amp;$G20&amp;$H20&amp;$I20="","",VLOOKUP($F20&amp;$G20&amp;$H20&amp;$I20,'R6単価一覧'!$D$2:$E$16369,2,FALSE))</f>
        <v/>
      </c>
      <c r="K20" s="887"/>
      <c r="L20" s="887"/>
      <c r="M20" s="887"/>
      <c r="N20" s="887"/>
      <c r="O20" s="887"/>
      <c r="P20" s="887"/>
      <c r="Q20" s="887"/>
      <c r="R20" s="887"/>
      <c r="S20" s="887"/>
      <c r="T20" s="887"/>
      <c r="U20" s="887"/>
      <c r="V20" s="887"/>
      <c r="W20" s="887"/>
      <c r="X20" s="887"/>
      <c r="Y20" s="887"/>
      <c r="Z20" s="888"/>
      <c r="AA20" s="88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0"/>
      <c r="AC20" s="890"/>
      <c r="AD20" s="890"/>
      <c r="AE20" s="891"/>
      <c r="AF20" s="129"/>
      <c r="AG20" s="892">
        <f>IF(OR(AF20="",AA20=""),0,AA20*AF20)</f>
        <v>0</v>
      </c>
      <c r="AH20" s="893"/>
      <c r="AI20" s="893"/>
      <c r="AJ20" s="893"/>
      <c r="AK20" s="893"/>
      <c r="AL20" s="893"/>
      <c r="AM20" s="894"/>
      <c r="AN20" s="895"/>
      <c r="AO20" s="896"/>
      <c r="AP20" s="897"/>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82"/>
      <c r="C21" s="883"/>
      <c r="D21" s="144" t="s">
        <v>118</v>
      </c>
      <c r="E21" s="145" t="s">
        <v>118</v>
      </c>
      <c r="F21" s="227"/>
      <c r="G21" s="227"/>
      <c r="H21" s="227"/>
      <c r="I21" s="228"/>
      <c r="J21" s="898" t="str">
        <f>IF($F21&amp;$G21&amp;$H21&amp;$I21="","",VLOOKUP($F21&amp;$G21&amp;$H21&amp;$I21,'R6単価一覧'!$D$2:$E$16369,2,FALSE))</f>
        <v/>
      </c>
      <c r="K21" s="899"/>
      <c r="L21" s="899"/>
      <c r="M21" s="899"/>
      <c r="N21" s="899"/>
      <c r="O21" s="899"/>
      <c r="P21" s="899"/>
      <c r="Q21" s="899"/>
      <c r="R21" s="899"/>
      <c r="S21" s="899"/>
      <c r="T21" s="899"/>
      <c r="U21" s="899"/>
      <c r="V21" s="899"/>
      <c r="W21" s="899"/>
      <c r="X21" s="899"/>
      <c r="Y21" s="899"/>
      <c r="Z21" s="899"/>
      <c r="AA21" s="900" t="str">
        <f>IF($F21&amp;$G21&amp;$H21&amp;$I21="","",VLOOKUP($F21&amp;$G21&amp;$H21&amp;$I21&amp;$AU$18&amp;$AY$16,'R6単価一覧'!$K$2:$L$16369,2,FALSE))</f>
        <v/>
      </c>
      <c r="AB21" s="900"/>
      <c r="AC21" s="900"/>
      <c r="AD21" s="900"/>
      <c r="AE21" s="900"/>
      <c r="AF21" s="311"/>
      <c r="AG21" s="865">
        <f>IF(OR(AF21="",AA21=""),0,AA21*AF21)</f>
        <v>0</v>
      </c>
      <c r="AH21" s="866"/>
      <c r="AI21" s="866"/>
      <c r="AJ21" s="866"/>
      <c r="AK21" s="866"/>
      <c r="AL21" s="866"/>
      <c r="AM21" s="867"/>
      <c r="AN21" s="868" t="s">
        <v>220</v>
      </c>
      <c r="AO21" s="869"/>
      <c r="AP21" s="870"/>
      <c r="AQ21" s="40"/>
      <c r="AT21" s="236" t="s">
        <v>687</v>
      </c>
      <c r="AU21" s="141" t="s">
        <v>118</v>
      </c>
      <c r="BD21" s="260" t="s">
        <v>3306</v>
      </c>
      <c r="BE21" s="267">
        <v>12</v>
      </c>
    </row>
    <row r="22" spans="1:57" ht="27" customHeight="1" thickBot="1">
      <c r="A22" s="36"/>
      <c r="B22" s="882"/>
      <c r="C22" s="883"/>
      <c r="D22" s="144" t="s">
        <v>118</v>
      </c>
      <c r="E22" s="145" t="s">
        <v>118</v>
      </c>
      <c r="F22" s="227"/>
      <c r="G22" s="227"/>
      <c r="H22" s="227"/>
      <c r="I22" s="228"/>
      <c r="J22" s="898" t="str">
        <f>IF($F22&amp;$G22&amp;$H22&amp;$I22="","",VLOOKUP($F22&amp;$G22&amp;$H22&amp;$I22,'R6単価一覧'!$D$2:$E$16369,2,FALSE))</f>
        <v/>
      </c>
      <c r="K22" s="899"/>
      <c r="L22" s="899"/>
      <c r="M22" s="899"/>
      <c r="N22" s="899"/>
      <c r="O22" s="899"/>
      <c r="P22" s="899"/>
      <c r="Q22" s="899"/>
      <c r="R22" s="899"/>
      <c r="S22" s="899"/>
      <c r="T22" s="899"/>
      <c r="U22" s="899"/>
      <c r="V22" s="899"/>
      <c r="W22" s="899"/>
      <c r="X22" s="899"/>
      <c r="Y22" s="899"/>
      <c r="Z22" s="901"/>
      <c r="AA22" s="86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3"/>
      <c r="AC22" s="863"/>
      <c r="AD22" s="863"/>
      <c r="AE22" s="864"/>
      <c r="AF22" s="35"/>
      <c r="AG22" s="865">
        <f>IF(OR(AF22="",AA22=""),0,AA22*AF22)</f>
        <v>0</v>
      </c>
      <c r="AH22" s="866"/>
      <c r="AI22" s="866"/>
      <c r="AJ22" s="866"/>
      <c r="AK22" s="866"/>
      <c r="AL22" s="866"/>
      <c r="AM22" s="867"/>
      <c r="AN22" s="868" t="s">
        <v>219</v>
      </c>
      <c r="AO22" s="869"/>
      <c r="AP22" s="870"/>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82"/>
      <c r="C23" s="883"/>
      <c r="D23" s="144" t="s">
        <v>118</v>
      </c>
      <c r="E23" s="145" t="s">
        <v>118</v>
      </c>
      <c r="F23" s="227"/>
      <c r="G23" s="227"/>
      <c r="H23" s="227"/>
      <c r="I23" s="228"/>
      <c r="J23" s="871" t="str">
        <f>IF($F$23&amp;$G$23&amp;$H$23&amp;$I$23="","",VLOOKUP($F$23&amp;$G$23&amp;$H$23&amp;$I$23,人員配置体制加算!$D$2:$E$609,2,FALSE))</f>
        <v/>
      </c>
      <c r="K23" s="872"/>
      <c r="L23" s="872"/>
      <c r="M23" s="872"/>
      <c r="N23" s="872"/>
      <c r="O23" s="872"/>
      <c r="P23" s="872"/>
      <c r="Q23" s="872"/>
      <c r="R23" s="872"/>
      <c r="S23" s="872"/>
      <c r="T23" s="872"/>
      <c r="U23" s="872"/>
      <c r="V23" s="872"/>
      <c r="W23" s="872"/>
      <c r="X23" s="872"/>
      <c r="Y23" s="872"/>
      <c r="Z23" s="873"/>
      <c r="AA23" s="874" t="str">
        <f>IF($F23&amp;$G23&amp;$H23&amp;$I23="","",VLOOKUP($F23&amp;$G23&amp;$H23&amp;$I23&amp;$AU$18&amp;$BG$16,人員配置体制加算!$K$2:$L$609,2,FALSE))</f>
        <v/>
      </c>
      <c r="AB23" s="875"/>
      <c r="AC23" s="875"/>
      <c r="AD23" s="875"/>
      <c r="AE23" s="876"/>
      <c r="AF23" s="244">
        <f>AF20</f>
        <v>0</v>
      </c>
      <c r="AG23" s="865">
        <f t="shared" ref="AG23:AG24" si="0">IF(OR(AF23="",AA23=""),0,AA23*AF23)</f>
        <v>0</v>
      </c>
      <c r="AH23" s="866"/>
      <c r="AI23" s="866"/>
      <c r="AJ23" s="866"/>
      <c r="AK23" s="866"/>
      <c r="AL23" s="866"/>
      <c r="AM23" s="867"/>
      <c r="AN23" s="877" t="s">
        <v>1157</v>
      </c>
      <c r="AO23" s="878"/>
      <c r="AP23" s="879"/>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82"/>
      <c r="C24" s="883"/>
      <c r="D24" s="144" t="s">
        <v>118</v>
      </c>
      <c r="E24" s="145" t="s">
        <v>118</v>
      </c>
      <c r="F24" s="227"/>
      <c r="G24" s="227"/>
      <c r="H24" s="227"/>
      <c r="I24" s="228"/>
      <c r="J24" s="871" t="str">
        <f>IF($F$24&amp;$G$24&amp;$H$24&amp;$I$24="","",VLOOKUP($F$24&amp;$G$24&amp;$H$24&amp;$I$24,人員配置体制加算!$D$2:$E$609,2,FALSE))</f>
        <v/>
      </c>
      <c r="K24" s="872"/>
      <c r="L24" s="872"/>
      <c r="M24" s="872"/>
      <c r="N24" s="872"/>
      <c r="O24" s="872"/>
      <c r="P24" s="872"/>
      <c r="Q24" s="872"/>
      <c r="R24" s="872"/>
      <c r="S24" s="872"/>
      <c r="T24" s="872"/>
      <c r="U24" s="872"/>
      <c r="V24" s="872"/>
      <c r="W24" s="872"/>
      <c r="X24" s="872"/>
      <c r="Y24" s="872"/>
      <c r="Z24" s="873"/>
      <c r="AA24" s="874" t="str">
        <f>IF($F24&amp;$G24&amp;$H24&amp;$I24="","",VLOOKUP($F24&amp;$G24&amp;$H24&amp;$I24&amp;$AU$18&amp;$BG$16,人員配置体制加算!$K$2:$L$609,2,FALSE))</f>
        <v/>
      </c>
      <c r="AB24" s="875"/>
      <c r="AC24" s="875"/>
      <c r="AD24" s="875"/>
      <c r="AE24" s="876"/>
      <c r="AF24" s="244">
        <f>AF22</f>
        <v>0</v>
      </c>
      <c r="AG24" s="865">
        <f t="shared" si="0"/>
        <v>0</v>
      </c>
      <c r="AH24" s="866"/>
      <c r="AI24" s="866"/>
      <c r="AJ24" s="866"/>
      <c r="AK24" s="866"/>
      <c r="AL24" s="866"/>
      <c r="AM24" s="867"/>
      <c r="AN24" s="877" t="s">
        <v>4201</v>
      </c>
      <c r="AO24" s="878"/>
      <c r="AP24" s="879"/>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2"/>
      <c r="C25" s="883"/>
      <c r="D25" s="902"/>
      <c r="E25" s="903"/>
      <c r="F25" s="903"/>
      <c r="G25" s="903"/>
      <c r="H25" s="903"/>
      <c r="I25" s="904"/>
      <c r="J25" s="793" t="s">
        <v>127</v>
      </c>
      <c r="K25" s="794"/>
      <c r="L25" s="794"/>
      <c r="M25" s="794"/>
      <c r="N25" s="794"/>
      <c r="O25" s="794"/>
      <c r="P25" s="794"/>
      <c r="Q25" s="794"/>
      <c r="R25" s="794"/>
      <c r="S25" s="794"/>
      <c r="T25" s="794"/>
      <c r="U25" s="794"/>
      <c r="V25" s="794"/>
      <c r="W25" s="794"/>
      <c r="X25" s="794"/>
      <c r="Y25" s="794"/>
      <c r="Z25" s="795"/>
      <c r="AA25" s="905" t="e">
        <f>IF(AX25="△",VLOOKUP($AY$16&amp;$BA$14&amp;$BE$24&amp;$BA$20,'R6単価一覧'!$M$2:$N$69,2,FALSE),IF(AY23="◆",VLOOKUP($AY$16&amp;$BA$14&amp;$BE$24&amp;$BA$20,'R6単価一覧'!$M$2:$N$69,2,FALSE),IF($AX$23="○",VLOOKUP(AY16&amp;BA14,'R6単価一覧'!$M$136:$N$141,2,FALSE),VLOOKUP($AY$16&amp;$BA$14&amp;$BE$24&amp;$BA$20,'R6単価一覧'!$M$2:$N$69,2,FALSE))))</f>
        <v>#N/A</v>
      </c>
      <c r="AB25" s="906"/>
      <c r="AC25" s="906"/>
      <c r="AD25" s="906"/>
      <c r="AE25" s="907"/>
      <c r="AF25" s="244">
        <f>$AA$13-$AF$20-$AF$21-$AF$22-$AF$26</f>
        <v>0</v>
      </c>
      <c r="AG25" s="865">
        <f>IF(AF25=0,0,AA25*AF25)</f>
        <v>0</v>
      </c>
      <c r="AH25" s="866"/>
      <c r="AI25" s="866"/>
      <c r="AJ25" s="866"/>
      <c r="AK25" s="866"/>
      <c r="AL25" s="866"/>
      <c r="AM25" s="867"/>
      <c r="AN25" s="868"/>
      <c r="AO25" s="869"/>
      <c r="AP25" s="870"/>
      <c r="AQ25" s="40"/>
      <c r="AT25" s="1" t="s">
        <v>205</v>
      </c>
      <c r="AW25" s="2" t="str">
        <f>IF(請求書!U19="日中サービス支援型","100","")</f>
        <v>100</v>
      </c>
      <c r="AX25" s="53" t="str">
        <f>IF(AX24=J20,"△","")</f>
        <v/>
      </c>
    </row>
    <row r="26" spans="1:57" ht="27" hidden="1" customHeight="1" thickTop="1" thickBot="1">
      <c r="A26" s="36"/>
      <c r="B26" s="884"/>
      <c r="C26" s="885"/>
      <c r="D26" s="902"/>
      <c r="E26" s="903"/>
      <c r="F26" s="903"/>
      <c r="G26" s="903"/>
      <c r="H26" s="903"/>
      <c r="I26" s="904"/>
      <c r="J26" s="908" t="s">
        <v>1148</v>
      </c>
      <c r="K26" s="909"/>
      <c r="L26" s="909"/>
      <c r="M26" s="909"/>
      <c r="N26" s="909"/>
      <c r="O26" s="909"/>
      <c r="P26" s="909"/>
      <c r="Q26" s="909"/>
      <c r="R26" s="909"/>
      <c r="S26" s="909"/>
      <c r="T26" s="909"/>
      <c r="U26" s="909"/>
      <c r="V26" s="909"/>
      <c r="W26" s="909"/>
      <c r="X26" s="909"/>
      <c r="Y26" s="909"/>
      <c r="Z26" s="910"/>
      <c r="AA26" s="905" t="str">
        <f>IF(AF26="","",VLOOKUP($AW$25&amp;$BE$24&amp;$AW$27&amp;$AW$28,'R6単価一覧'!$M$74:$N$121,2,FALSE))</f>
        <v/>
      </c>
      <c r="AB26" s="906"/>
      <c r="AC26" s="906"/>
      <c r="AD26" s="906"/>
      <c r="AE26" s="907"/>
      <c r="AF26" s="35"/>
      <c r="AG26" s="865">
        <f>IF(AF26=0,0,AA26*AF26)</f>
        <v>0</v>
      </c>
      <c r="AH26" s="866"/>
      <c r="AI26" s="866"/>
      <c r="AJ26" s="866"/>
      <c r="AK26" s="866"/>
      <c r="AL26" s="866"/>
      <c r="AM26" s="867"/>
      <c r="AN26" s="868"/>
      <c r="AO26" s="869"/>
      <c r="AP26" s="870"/>
      <c r="AQ26" s="40"/>
      <c r="AT26" s="1" t="s">
        <v>1146</v>
      </c>
      <c r="AW26" s="2">
        <f>AW18</f>
        <v>3</v>
      </c>
    </row>
    <row r="27" spans="1:57" ht="27" customHeight="1" thickTop="1" thickBot="1">
      <c r="A27" s="36"/>
      <c r="B27" s="911" t="s">
        <v>113</v>
      </c>
      <c r="C27" s="912"/>
      <c r="D27" s="917" t="s">
        <v>30</v>
      </c>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9"/>
      <c r="AG27" s="130" t="s">
        <v>133</v>
      </c>
      <c r="AH27" s="920">
        <f>SUM(AG20:AM26)</f>
        <v>0</v>
      </c>
      <c r="AI27" s="920"/>
      <c r="AJ27" s="920"/>
      <c r="AK27" s="920"/>
      <c r="AL27" s="920"/>
      <c r="AM27" s="921"/>
      <c r="AN27" s="922"/>
      <c r="AO27" s="923"/>
      <c r="AP27" s="924"/>
      <c r="AQ27" s="40"/>
      <c r="AT27" s="1" t="s">
        <v>1147</v>
      </c>
      <c r="AW27" s="2" t="str">
        <f>AZ20</f>
        <v/>
      </c>
    </row>
    <row r="28" spans="1:57" ht="27" customHeight="1">
      <c r="A28" s="36"/>
      <c r="B28" s="913"/>
      <c r="C28" s="914"/>
      <c r="D28" s="925"/>
      <c r="E28" s="926"/>
      <c r="F28" s="926"/>
      <c r="G28" s="926"/>
      <c r="H28" s="926"/>
      <c r="I28" s="927"/>
      <c r="J28" s="928" t="s">
        <v>122</v>
      </c>
      <c r="K28" s="929"/>
      <c r="L28" s="929"/>
      <c r="M28" s="929"/>
      <c r="N28" s="929"/>
      <c r="O28" s="929"/>
      <c r="P28" s="929"/>
      <c r="Q28" s="929"/>
      <c r="R28" s="929"/>
      <c r="S28" s="929"/>
      <c r="T28" s="929"/>
      <c r="U28" s="929"/>
      <c r="V28" s="929"/>
      <c r="W28" s="929"/>
      <c r="X28" s="929"/>
      <c r="Y28" s="929" t="s">
        <v>7</v>
      </c>
      <c r="Z28" s="930"/>
      <c r="AA28" s="931" t="str">
        <f>IF(AA29="","",991)</f>
        <v/>
      </c>
      <c r="AB28" s="932"/>
      <c r="AC28" s="932"/>
      <c r="AD28" s="932"/>
      <c r="AE28" s="933"/>
      <c r="AF28" s="132" t="str">
        <f>IF(OR($AA$13="",AF29=""),"",$AA$13)</f>
        <v/>
      </c>
      <c r="AG28" s="934" t="str">
        <f>IF(OR(AF28="",AA28=""),"",AA28*AF28)</f>
        <v/>
      </c>
      <c r="AH28" s="935"/>
      <c r="AI28" s="935"/>
      <c r="AJ28" s="935"/>
      <c r="AK28" s="935"/>
      <c r="AL28" s="935"/>
      <c r="AM28" s="936"/>
      <c r="AN28" s="895"/>
      <c r="AO28" s="896"/>
      <c r="AP28" s="897"/>
      <c r="AQ28" s="40"/>
      <c r="AT28" s="1" t="s">
        <v>1151</v>
      </c>
      <c r="AW28" s="2" t="str">
        <f>AU18</f>
        <v/>
      </c>
    </row>
    <row r="29" spans="1:57" ht="27" customHeight="1">
      <c r="A29" s="36"/>
      <c r="B29" s="913"/>
      <c r="C29" s="914"/>
      <c r="D29" s="46" t="s">
        <v>118</v>
      </c>
      <c r="E29" s="47" t="s">
        <v>118</v>
      </c>
      <c r="F29" s="229"/>
      <c r="G29" s="229"/>
      <c r="H29" s="227"/>
      <c r="I29" s="228"/>
      <c r="J29" s="937" t="str">
        <f>IF($F29&amp;$G29&amp;$H29&amp;$I29="","",VLOOKUP($F29&amp;$G29&amp;$H29&amp;$I29,'単価一覧（夜間）'!$D$2:$E$913,2,FALSE))</f>
        <v/>
      </c>
      <c r="K29" s="938"/>
      <c r="L29" s="938"/>
      <c r="M29" s="938"/>
      <c r="N29" s="938"/>
      <c r="O29" s="938"/>
      <c r="P29" s="938"/>
      <c r="Q29" s="938"/>
      <c r="R29" s="938"/>
      <c r="S29" s="938"/>
      <c r="T29" s="938"/>
      <c r="U29" s="938"/>
      <c r="V29" s="938"/>
      <c r="W29" s="938"/>
      <c r="X29" s="938"/>
      <c r="Y29" s="791" t="s">
        <v>32</v>
      </c>
      <c r="Z29" s="792"/>
      <c r="AA29" s="874" t="str">
        <f>IF(H29&amp;I29="","",VLOOKUP(F29&amp;G29&amp;H29&amp;I29&amp;AU$18,'単価一覧（夜間）'!$G$2:$H$913,2,FALSE))</f>
        <v/>
      </c>
      <c r="AB29" s="875"/>
      <c r="AC29" s="875"/>
      <c r="AD29" s="875"/>
      <c r="AE29" s="876"/>
      <c r="AF29" s="35"/>
      <c r="AG29" s="939" t="str">
        <f>IF(OR(AF29="",AA29=""),"",AA29*AF29)</f>
        <v/>
      </c>
      <c r="AH29" s="940"/>
      <c r="AI29" s="940"/>
      <c r="AJ29" s="940"/>
      <c r="AK29" s="940"/>
      <c r="AL29" s="940"/>
      <c r="AM29" s="941"/>
      <c r="AN29" s="868"/>
      <c r="AO29" s="869"/>
      <c r="AP29" s="870"/>
      <c r="AQ29" s="40"/>
    </row>
    <row r="30" spans="1:57" ht="27" customHeight="1">
      <c r="A30" s="36"/>
      <c r="B30" s="913"/>
      <c r="C30" s="914"/>
      <c r="D30" s="46" t="s">
        <v>118</v>
      </c>
      <c r="E30" s="47" t="s">
        <v>118</v>
      </c>
      <c r="F30" s="229"/>
      <c r="G30" s="229"/>
      <c r="H30" s="227"/>
      <c r="I30" s="228"/>
      <c r="J30" s="937" t="str">
        <f>IF(H30&amp;I30="","",VLOOKUP(F30&amp;G30&amp;H30&amp;I30,'単価一覧（夜間）'!$D$2:$E$913,2,FALSE))</f>
        <v/>
      </c>
      <c r="K30" s="938"/>
      <c r="L30" s="938"/>
      <c r="M30" s="938"/>
      <c r="N30" s="938"/>
      <c r="O30" s="938"/>
      <c r="P30" s="938"/>
      <c r="Q30" s="938"/>
      <c r="R30" s="938"/>
      <c r="S30" s="938"/>
      <c r="T30" s="938"/>
      <c r="U30" s="938"/>
      <c r="V30" s="938"/>
      <c r="W30" s="938"/>
      <c r="X30" s="938"/>
      <c r="Y30" s="791" t="s">
        <v>32</v>
      </c>
      <c r="Z30" s="792"/>
      <c r="AA30" s="874" t="str">
        <f>IF(H30&amp;I30="","",VLOOKUP(F30&amp;G30&amp;H30&amp;I30&amp;AU$18,'単価一覧（夜間）'!$G$2:$H$913,2,FALSE))</f>
        <v/>
      </c>
      <c r="AB30" s="875"/>
      <c r="AC30" s="875"/>
      <c r="AD30" s="875"/>
      <c r="AE30" s="876"/>
      <c r="AF30" s="35"/>
      <c r="AG30" s="939" t="str">
        <f>IF(OR(AF30="",AA30=""),"",AA30*AF30)</f>
        <v/>
      </c>
      <c r="AH30" s="940"/>
      <c r="AI30" s="940"/>
      <c r="AJ30" s="940"/>
      <c r="AK30" s="940"/>
      <c r="AL30" s="940"/>
      <c r="AM30" s="941"/>
      <c r="AN30" s="868"/>
      <c r="AO30" s="869"/>
      <c r="AP30" s="870"/>
      <c r="AQ30" s="40"/>
    </row>
    <row r="31" spans="1:57" ht="27" customHeight="1">
      <c r="A31" s="36"/>
      <c r="B31" s="913"/>
      <c r="C31" s="914"/>
      <c r="D31" s="46" t="s">
        <v>118</v>
      </c>
      <c r="E31" s="47" t="s">
        <v>118</v>
      </c>
      <c r="F31" s="229"/>
      <c r="G31" s="229"/>
      <c r="H31" s="227"/>
      <c r="I31" s="228"/>
      <c r="J31" s="937" t="str">
        <f>IF(H31&amp;I31="","",VLOOKUP(F31&amp;G31&amp;H31&amp;I31,'単価一覧（夜間）'!$D$2:$E$913,2,FALSE))</f>
        <v/>
      </c>
      <c r="K31" s="938"/>
      <c r="L31" s="938"/>
      <c r="M31" s="938"/>
      <c r="N31" s="938"/>
      <c r="O31" s="938"/>
      <c r="P31" s="938"/>
      <c r="Q31" s="938"/>
      <c r="R31" s="938"/>
      <c r="S31" s="938"/>
      <c r="T31" s="938"/>
      <c r="U31" s="938"/>
      <c r="V31" s="938"/>
      <c r="W31" s="938"/>
      <c r="X31" s="938"/>
      <c r="Y31" s="791" t="s">
        <v>32</v>
      </c>
      <c r="Z31" s="792"/>
      <c r="AA31" s="874" t="str">
        <f>IF(H31&amp;I31="","",VLOOKUP(F31&amp;G31&amp;H31&amp;I31&amp;AU$18,'単価一覧（夜間）'!$G$2:$H$913,2,FALSE))</f>
        <v/>
      </c>
      <c r="AB31" s="875"/>
      <c r="AC31" s="875"/>
      <c r="AD31" s="875"/>
      <c r="AE31" s="876"/>
      <c r="AF31" s="35"/>
      <c r="AG31" s="939" t="str">
        <f t="shared" ref="AG31" si="1">IF(OR(AF31="",AA31=""),"",AA31*AF31)</f>
        <v/>
      </c>
      <c r="AH31" s="940"/>
      <c r="AI31" s="940"/>
      <c r="AJ31" s="940"/>
      <c r="AK31" s="940"/>
      <c r="AL31" s="940"/>
      <c r="AM31" s="941"/>
      <c r="AN31" s="868"/>
      <c r="AO31" s="869"/>
      <c r="AP31" s="870"/>
      <c r="AQ31" s="40"/>
    </row>
    <row r="32" spans="1:57" ht="27" customHeight="1" thickBot="1">
      <c r="A32" s="36"/>
      <c r="B32" s="915"/>
      <c r="C32" s="916"/>
      <c r="D32" s="46" t="s">
        <v>118</v>
      </c>
      <c r="E32" s="47" t="s">
        <v>118</v>
      </c>
      <c r="F32" s="47" t="s">
        <v>48</v>
      </c>
      <c r="G32" s="47" t="s">
        <v>49</v>
      </c>
      <c r="H32" s="48" t="s">
        <v>47</v>
      </c>
      <c r="I32" s="49" t="s">
        <v>50</v>
      </c>
      <c r="J32" s="942" t="s">
        <v>130</v>
      </c>
      <c r="K32" s="943"/>
      <c r="L32" s="943"/>
      <c r="M32" s="943"/>
      <c r="N32" s="943"/>
      <c r="O32" s="943"/>
      <c r="P32" s="943"/>
      <c r="Q32" s="943"/>
      <c r="R32" s="943"/>
      <c r="S32" s="943"/>
      <c r="T32" s="943"/>
      <c r="U32" s="943"/>
      <c r="V32" s="943"/>
      <c r="W32" s="943"/>
      <c r="X32" s="943"/>
      <c r="Y32" s="943"/>
      <c r="Z32" s="944"/>
      <c r="AA32" s="905" t="s">
        <v>227</v>
      </c>
      <c r="AB32" s="906"/>
      <c r="AC32" s="906"/>
      <c r="AD32" s="906"/>
      <c r="AE32" s="907"/>
      <c r="AF32" s="35"/>
      <c r="AG32" s="945" t="s">
        <v>227</v>
      </c>
      <c r="AH32" s="946"/>
      <c r="AI32" s="946"/>
      <c r="AJ32" s="946"/>
      <c r="AK32" s="946"/>
      <c r="AL32" s="946"/>
      <c r="AM32" s="947"/>
      <c r="AN32" s="868"/>
      <c r="AO32" s="869"/>
      <c r="AP32" s="870"/>
      <c r="AQ32" s="40"/>
    </row>
    <row r="33" spans="1:43" s="1" customFormat="1" ht="27" customHeight="1" thickTop="1" thickBot="1">
      <c r="A33" s="36"/>
      <c r="B33" s="296"/>
      <c r="C33" s="295"/>
      <c r="D33" s="917" t="s">
        <v>136</v>
      </c>
      <c r="E33" s="918"/>
      <c r="F33" s="918"/>
      <c r="G33" s="918"/>
      <c r="H33" s="918"/>
      <c r="I33" s="918"/>
      <c r="J33" s="918"/>
      <c r="K33" s="918"/>
      <c r="L33" s="918"/>
      <c r="M33" s="918"/>
      <c r="N33" s="918"/>
      <c r="O33" s="918"/>
      <c r="P33" s="918"/>
      <c r="Q33" s="918"/>
      <c r="R33" s="918"/>
      <c r="S33" s="918"/>
      <c r="T33" s="918"/>
      <c r="U33" s="918"/>
      <c r="V33" s="918"/>
      <c r="W33" s="918"/>
      <c r="X33" s="918"/>
      <c r="Y33" s="918"/>
      <c r="Z33" s="918"/>
      <c r="AA33" s="918"/>
      <c r="AB33" s="918"/>
      <c r="AC33" s="918"/>
      <c r="AD33" s="918"/>
      <c r="AE33" s="918"/>
      <c r="AF33" s="919"/>
      <c r="AG33" s="130" t="s">
        <v>134</v>
      </c>
      <c r="AH33" s="920">
        <f>IF(AG28="",0,IF((AG28-SUM(AG29:AM31))&lt;0,0,AG28-SUM(AG29:AM31)))</f>
        <v>0</v>
      </c>
      <c r="AI33" s="920"/>
      <c r="AJ33" s="920"/>
      <c r="AK33" s="920"/>
      <c r="AL33" s="920"/>
      <c r="AM33" s="921"/>
      <c r="AN33" s="922"/>
      <c r="AO33" s="923"/>
      <c r="AP33" s="924"/>
      <c r="AQ33" s="40"/>
    </row>
    <row r="34" spans="1:43" s="1" customFormat="1" ht="27" customHeight="1">
      <c r="A34" s="36"/>
      <c r="B34" s="911" t="s">
        <v>114</v>
      </c>
      <c r="C34" s="948"/>
      <c r="D34" s="929" t="s">
        <v>112</v>
      </c>
      <c r="E34" s="929"/>
      <c r="F34" s="929"/>
      <c r="G34" s="929"/>
      <c r="H34" s="929"/>
      <c r="I34" s="929"/>
      <c r="J34" s="929"/>
      <c r="K34" s="929"/>
      <c r="L34" s="929"/>
      <c r="M34" s="929"/>
      <c r="N34" s="929"/>
      <c r="O34" s="929"/>
      <c r="P34" s="929"/>
      <c r="Q34" s="929"/>
      <c r="R34" s="929"/>
      <c r="S34" s="929"/>
      <c r="T34" s="929"/>
      <c r="U34" s="929"/>
      <c r="V34" s="929"/>
      <c r="W34" s="929"/>
      <c r="X34" s="929"/>
      <c r="Y34" s="929"/>
      <c r="Z34" s="930"/>
      <c r="AA34" s="959">
        <v>800</v>
      </c>
      <c r="AB34" s="960"/>
      <c r="AC34" s="960"/>
      <c r="AD34" s="960"/>
      <c r="AE34" s="961"/>
      <c r="AF34" s="132" t="str">
        <f>IF(Z16=AV15,AA13,"")</f>
        <v/>
      </c>
      <c r="AG34" s="962">
        <f>IF(OR(AF34="",AA34=""),0,AA34*AF34)</f>
        <v>0</v>
      </c>
      <c r="AH34" s="963"/>
      <c r="AI34" s="963"/>
      <c r="AJ34" s="963"/>
      <c r="AK34" s="963"/>
      <c r="AL34" s="963"/>
      <c r="AM34" s="964"/>
      <c r="AN34" s="895"/>
      <c r="AO34" s="896"/>
      <c r="AP34" s="897"/>
      <c r="AQ34" s="40"/>
    </row>
    <row r="35" spans="1:43" s="1" customFormat="1" ht="27.75" customHeight="1" thickBot="1">
      <c r="A35" s="36"/>
      <c r="B35" s="913"/>
      <c r="C35" s="949"/>
      <c r="D35" s="965" t="s">
        <v>27</v>
      </c>
      <c r="E35" s="965"/>
      <c r="F35" s="965"/>
      <c r="G35" s="965"/>
      <c r="H35" s="965"/>
      <c r="I35" s="965"/>
      <c r="J35" s="965"/>
      <c r="K35" s="965"/>
      <c r="L35" s="965"/>
      <c r="M35" s="965"/>
      <c r="N35" s="965"/>
      <c r="O35" s="965"/>
      <c r="P35" s="965"/>
      <c r="Q35" s="965"/>
      <c r="R35" s="965"/>
      <c r="S35" s="965"/>
      <c r="T35" s="965"/>
      <c r="U35" s="965"/>
      <c r="V35" s="965"/>
      <c r="W35" s="965"/>
      <c r="X35" s="965"/>
      <c r="Y35" s="965"/>
      <c r="Z35" s="966"/>
      <c r="AA35" s="967">
        <v>330</v>
      </c>
      <c r="AB35" s="968"/>
      <c r="AC35" s="968"/>
      <c r="AD35" s="968"/>
      <c r="AE35" s="969"/>
      <c r="AF35" s="35"/>
      <c r="AG35" s="939">
        <f>IF(U12=AT20,IF(AN16=AV16,AA35*AF35,0),0)</f>
        <v>0</v>
      </c>
      <c r="AH35" s="940"/>
      <c r="AI35" s="940"/>
      <c r="AJ35" s="940"/>
      <c r="AK35" s="940"/>
      <c r="AL35" s="940"/>
      <c r="AM35" s="941"/>
      <c r="AN35" s="868"/>
      <c r="AO35" s="869"/>
      <c r="AP35" s="870"/>
      <c r="AQ35" s="40"/>
    </row>
    <row r="36" spans="1:43" s="1" customFormat="1" ht="27.75" customHeight="1" thickTop="1" thickBot="1">
      <c r="A36" s="36"/>
      <c r="B36" s="915"/>
      <c r="C36" s="950"/>
      <c r="D36" s="918" t="s">
        <v>30</v>
      </c>
      <c r="E36" s="918"/>
      <c r="F36" s="918"/>
      <c r="G36" s="918"/>
      <c r="H36" s="918"/>
      <c r="I36" s="918"/>
      <c r="J36" s="918"/>
      <c r="K36" s="918"/>
      <c r="L36" s="970"/>
      <c r="M36" s="970"/>
      <c r="N36" s="970"/>
      <c r="O36" s="970"/>
      <c r="P36" s="970"/>
      <c r="Q36" s="970"/>
      <c r="R36" s="970"/>
      <c r="S36" s="970"/>
      <c r="T36" s="970"/>
      <c r="U36" s="970"/>
      <c r="V36" s="970"/>
      <c r="W36" s="970"/>
      <c r="X36" s="970"/>
      <c r="Y36" s="970"/>
      <c r="Z36" s="970"/>
      <c r="AA36" s="970"/>
      <c r="AB36" s="970"/>
      <c r="AC36" s="970"/>
      <c r="AD36" s="970"/>
      <c r="AE36" s="970"/>
      <c r="AF36" s="971"/>
      <c r="AG36" s="130" t="s">
        <v>135</v>
      </c>
      <c r="AH36" s="920">
        <f>SUM(AG34:AM35)</f>
        <v>0</v>
      </c>
      <c r="AI36" s="920"/>
      <c r="AJ36" s="920"/>
      <c r="AK36" s="920"/>
      <c r="AL36" s="920"/>
      <c r="AM36" s="921"/>
      <c r="AN36" s="922"/>
      <c r="AO36" s="923"/>
      <c r="AP36" s="924"/>
      <c r="AQ36" s="40"/>
    </row>
    <row r="37" spans="1:43" s="1" customFormat="1" ht="27.75" customHeight="1" thickTop="1">
      <c r="A37" s="36"/>
      <c r="B37" s="911" t="s">
        <v>115</v>
      </c>
      <c r="C37" s="948"/>
      <c r="D37" s="951" t="s">
        <v>86</v>
      </c>
      <c r="E37" s="952"/>
      <c r="F37" s="952"/>
      <c r="G37" s="952"/>
      <c r="H37" s="952" t="s">
        <v>81</v>
      </c>
      <c r="I37" s="952"/>
      <c r="J37" s="952"/>
      <c r="K37" s="953"/>
      <c r="L37" s="954" t="s">
        <v>194</v>
      </c>
      <c r="M37" s="955"/>
      <c r="N37" s="955"/>
      <c r="O37" s="955"/>
      <c r="P37" s="955"/>
      <c r="Q37" s="955"/>
      <c r="R37" s="955" t="s">
        <v>195</v>
      </c>
      <c r="S37" s="955"/>
      <c r="T37" s="955"/>
      <c r="U37" s="955"/>
      <c r="V37" s="955"/>
      <c r="W37" s="955" t="s">
        <v>196</v>
      </c>
      <c r="X37" s="955"/>
      <c r="Y37" s="955"/>
      <c r="Z37" s="955"/>
      <c r="AA37" s="955" t="s">
        <v>197</v>
      </c>
      <c r="AB37" s="955"/>
      <c r="AC37" s="955"/>
      <c r="AD37" s="955"/>
      <c r="AE37" s="955"/>
      <c r="AF37" s="956"/>
      <c r="AG37" s="957" t="s">
        <v>193</v>
      </c>
      <c r="AH37" s="958"/>
      <c r="AI37" s="958"/>
      <c r="AJ37" s="958"/>
      <c r="AK37" s="958"/>
      <c r="AL37" s="958"/>
      <c r="AM37" s="958"/>
      <c r="AN37" s="980"/>
      <c r="AO37" s="980"/>
      <c r="AP37" s="981"/>
      <c r="AQ37" s="40"/>
    </row>
    <row r="38" spans="1:43" s="1" customFormat="1" ht="27.75" customHeight="1" thickBot="1">
      <c r="A38" s="36"/>
      <c r="B38" s="913"/>
      <c r="C38" s="949"/>
      <c r="D38" s="986"/>
      <c r="E38" s="987" t="str">
        <f t="shared" ref="D38:G40" si="2">IF($AA$13="","",$AA$13)</f>
        <v/>
      </c>
      <c r="F38" s="987" t="str">
        <f t="shared" si="2"/>
        <v/>
      </c>
      <c r="G38" s="987" t="str">
        <f t="shared" si="2"/>
        <v/>
      </c>
      <c r="H38" s="987"/>
      <c r="I38" s="987"/>
      <c r="J38" s="987"/>
      <c r="K38" s="990"/>
      <c r="L38" s="992">
        <v>69800</v>
      </c>
      <c r="M38" s="978"/>
      <c r="N38" s="978"/>
      <c r="O38" s="978"/>
      <c r="P38" s="978"/>
      <c r="Q38" s="978"/>
      <c r="R38" s="978" t="str">
        <f>IF(H38="","",ROUND(L38*D38/H38,0))</f>
        <v/>
      </c>
      <c r="S38" s="978"/>
      <c r="T38" s="978"/>
      <c r="U38" s="978"/>
      <c r="V38" s="978"/>
      <c r="W38" s="977"/>
      <c r="X38" s="977"/>
      <c r="Y38" s="977"/>
      <c r="Z38" s="977"/>
      <c r="AA38" s="978" t="str">
        <f>IF(R38="","",IF(R38-W38&lt;0,0,R38-W38))</f>
        <v/>
      </c>
      <c r="AB38" s="978"/>
      <c r="AC38" s="978"/>
      <c r="AD38" s="978"/>
      <c r="AE38" s="978"/>
      <c r="AF38" s="979"/>
      <c r="AG38" s="993" t="s">
        <v>202</v>
      </c>
      <c r="AH38" s="993">
        <f>MIN(AA38,AE40)</f>
        <v>0</v>
      </c>
      <c r="AI38" s="993"/>
      <c r="AJ38" s="993"/>
      <c r="AK38" s="993"/>
      <c r="AL38" s="993"/>
      <c r="AM38" s="996"/>
      <c r="AN38" s="982"/>
      <c r="AO38" s="982"/>
      <c r="AP38" s="983"/>
      <c r="AQ38" s="40"/>
    </row>
    <row r="39" spans="1:43" s="1" customFormat="1" ht="24" customHeight="1" thickTop="1">
      <c r="A39" s="36"/>
      <c r="B39" s="913"/>
      <c r="C39" s="949"/>
      <c r="D39" s="986" t="str">
        <f t="shared" si="2"/>
        <v/>
      </c>
      <c r="E39" s="987" t="str">
        <f t="shared" si="2"/>
        <v/>
      </c>
      <c r="F39" s="987" t="str">
        <f t="shared" si="2"/>
        <v/>
      </c>
      <c r="G39" s="987" t="str">
        <f t="shared" si="2"/>
        <v/>
      </c>
      <c r="H39" s="987"/>
      <c r="I39" s="987"/>
      <c r="J39" s="987"/>
      <c r="K39" s="990"/>
      <c r="L39" s="999" t="s">
        <v>199</v>
      </c>
      <c r="M39" s="974"/>
      <c r="N39" s="974"/>
      <c r="O39" s="974"/>
      <c r="P39" s="974"/>
      <c r="Q39" s="974"/>
      <c r="R39" s="974" t="s">
        <v>201</v>
      </c>
      <c r="S39" s="974"/>
      <c r="T39" s="974"/>
      <c r="U39" s="974"/>
      <c r="V39" s="974"/>
      <c r="W39" s="974" t="s">
        <v>196</v>
      </c>
      <c r="X39" s="974"/>
      <c r="Y39" s="974"/>
      <c r="Z39" s="974"/>
      <c r="AA39" s="974" t="s">
        <v>200</v>
      </c>
      <c r="AB39" s="974"/>
      <c r="AC39" s="974"/>
      <c r="AD39" s="974"/>
      <c r="AE39" s="974" t="s">
        <v>198</v>
      </c>
      <c r="AF39" s="975"/>
      <c r="AG39" s="994"/>
      <c r="AH39" s="994"/>
      <c r="AI39" s="994"/>
      <c r="AJ39" s="994"/>
      <c r="AK39" s="994"/>
      <c r="AL39" s="994"/>
      <c r="AM39" s="997"/>
      <c r="AN39" s="982"/>
      <c r="AO39" s="982"/>
      <c r="AP39" s="983"/>
      <c r="AQ39" s="40"/>
    </row>
    <row r="40" spans="1:43" s="1" customFormat="1" ht="24.6" customHeight="1" thickBot="1">
      <c r="A40" s="36"/>
      <c r="B40" s="915"/>
      <c r="C40" s="950"/>
      <c r="D40" s="988" t="str">
        <f t="shared" si="2"/>
        <v/>
      </c>
      <c r="E40" s="989" t="str">
        <f t="shared" si="2"/>
        <v/>
      </c>
      <c r="F40" s="989" t="str">
        <f t="shared" si="2"/>
        <v/>
      </c>
      <c r="G40" s="989" t="str">
        <f t="shared" si="2"/>
        <v/>
      </c>
      <c r="H40" s="989"/>
      <c r="I40" s="989"/>
      <c r="J40" s="989"/>
      <c r="K40" s="991"/>
      <c r="L40" s="976"/>
      <c r="M40" s="977"/>
      <c r="N40" s="977"/>
      <c r="O40" s="977"/>
      <c r="P40" s="977"/>
      <c r="Q40" s="977"/>
      <c r="R40" s="977"/>
      <c r="S40" s="977"/>
      <c r="T40" s="977"/>
      <c r="U40" s="977"/>
      <c r="V40" s="977"/>
      <c r="W40" s="978">
        <f>W38</f>
        <v>0</v>
      </c>
      <c r="X40" s="978"/>
      <c r="Y40" s="978"/>
      <c r="Z40" s="978"/>
      <c r="AA40" s="977"/>
      <c r="AB40" s="977"/>
      <c r="AC40" s="977"/>
      <c r="AD40" s="977"/>
      <c r="AE40" s="978">
        <f>IF(L40+R40-W40-AA40&lt;=0,0,L40+R40-W40-AA40)</f>
        <v>0</v>
      </c>
      <c r="AF40" s="979"/>
      <c r="AG40" s="995"/>
      <c r="AH40" s="995"/>
      <c r="AI40" s="995"/>
      <c r="AJ40" s="995"/>
      <c r="AK40" s="995"/>
      <c r="AL40" s="995"/>
      <c r="AM40" s="998"/>
      <c r="AN40" s="984"/>
      <c r="AO40" s="984"/>
      <c r="AP40" s="985"/>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972" t="s">
        <v>203</v>
      </c>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6"/>
      <c r="AE42" s="973">
        <f>SUM(AH27,AH33,AH36,AH38)</f>
        <v>0</v>
      </c>
      <c r="AF42" s="851"/>
      <c r="AG42" s="851"/>
      <c r="AH42" s="851"/>
      <c r="AI42" s="851"/>
      <c r="AJ42" s="851"/>
      <c r="AK42" s="851"/>
      <c r="AL42" s="851"/>
      <c r="AM42" s="851"/>
      <c r="AN42" s="851"/>
      <c r="AO42" s="851" t="s">
        <v>6</v>
      </c>
      <c r="AP42" s="856"/>
      <c r="AQ42" s="156"/>
    </row>
    <row r="43" spans="1:43" s="1" customFormat="1" ht="6.75" customHeight="1"/>
    <row r="44" spans="1:43" s="1" customFormat="1" ht="18" customHeight="1"/>
    <row r="45" spans="1:43" s="1" customFormat="1"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2024-08-01T11:18:19Z</dcterms:modified>
</cp:coreProperties>
</file>