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J:\部門フォルダ\共有_しんきん地域創生ネットワーク（株）\02_コンサルティング部\01個別案件\25多摩広域（多摩信金）\07マニュアル作成\"/>
    </mc:Choice>
  </mc:AlternateContent>
  <xr:revisionPtr revIDLastSave="0" documentId="13_ncr:1_{DFBE3188-FE25-4CAD-9785-79F7648D262A}" xr6:coauthVersionLast="47" xr6:coauthVersionMax="47" xr10:uidLastSave="{00000000-0000-0000-0000-000000000000}"/>
  <bookViews>
    <workbookView xWindow="-108" yWindow="-108" windowWidth="23256" windowHeight="12576" xr2:uid="{00000000-000D-0000-FFFF-FFFF00000000}"/>
  </bookViews>
  <sheets>
    <sheet name="自治体基礎情報データ" sheetId="5"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5" i="5" l="1"/>
  <c r="F285" i="5"/>
  <c r="F123" i="5" l="1"/>
  <c r="F126" i="5"/>
  <c r="F127" i="5"/>
  <c r="F128" i="5"/>
  <c r="F129" i="5"/>
  <c r="F130" i="5"/>
  <c r="F131" i="5"/>
  <c r="F132" i="5"/>
  <c r="F133" i="5"/>
  <c r="F134" i="5"/>
  <c r="F135" i="5"/>
  <c r="F136" i="5"/>
  <c r="F137" i="5"/>
  <c r="F138" i="5"/>
  <c r="F139" i="5"/>
  <c r="F140" i="5"/>
  <c r="F143" i="5"/>
  <c r="F146" i="5"/>
  <c r="F147" i="5"/>
  <c r="F148" i="5"/>
  <c r="F149" i="5"/>
  <c r="F150" i="5"/>
  <c r="F151" i="5"/>
  <c r="F152" i="5"/>
  <c r="F153" i="5"/>
  <c r="F154" i="5"/>
  <c r="F155" i="5"/>
  <c r="F156" i="5"/>
  <c r="F157" i="5"/>
  <c r="F158" i="5"/>
  <c r="F159" i="5"/>
  <c r="F160" i="5"/>
  <c r="E123" i="5"/>
  <c r="G123" i="5"/>
  <c r="H123" i="5"/>
  <c r="I123" i="5"/>
  <c r="J123" i="5"/>
  <c r="K123" i="5"/>
  <c r="E124" i="5"/>
  <c r="E125" i="5"/>
  <c r="J125" i="5"/>
  <c r="E126" i="5"/>
  <c r="G126" i="5"/>
  <c r="H126" i="5"/>
  <c r="I126" i="5"/>
  <c r="J126" i="5"/>
  <c r="K126" i="5"/>
  <c r="E127" i="5"/>
  <c r="G127" i="5"/>
  <c r="H127" i="5"/>
  <c r="I127" i="5"/>
  <c r="J127" i="5"/>
  <c r="K127" i="5"/>
  <c r="E128" i="5"/>
  <c r="G128" i="5"/>
  <c r="H128" i="5"/>
  <c r="I128" i="5"/>
  <c r="J128" i="5"/>
  <c r="K128" i="5"/>
  <c r="E129" i="5"/>
  <c r="G129" i="5"/>
  <c r="H129" i="5"/>
  <c r="I129" i="5"/>
  <c r="J129" i="5"/>
  <c r="K129" i="5"/>
  <c r="E130" i="5"/>
  <c r="G130" i="5"/>
  <c r="H130" i="5"/>
  <c r="I130" i="5"/>
  <c r="J130" i="5"/>
  <c r="K130" i="5"/>
  <c r="E131" i="5"/>
  <c r="G131" i="5"/>
  <c r="H131" i="5"/>
  <c r="I131" i="5"/>
  <c r="J131" i="5"/>
  <c r="K131" i="5"/>
  <c r="E132" i="5"/>
  <c r="G132" i="5"/>
  <c r="H132" i="5"/>
  <c r="I132" i="5"/>
  <c r="J132" i="5"/>
  <c r="K132" i="5"/>
  <c r="E133" i="5"/>
  <c r="G133" i="5"/>
  <c r="H133" i="5"/>
  <c r="I133" i="5"/>
  <c r="J133" i="5"/>
  <c r="K133" i="5"/>
  <c r="E134" i="5"/>
  <c r="G134" i="5"/>
  <c r="H134" i="5"/>
  <c r="I134" i="5"/>
  <c r="J134" i="5"/>
  <c r="K134" i="5"/>
  <c r="E135" i="5"/>
  <c r="G135" i="5"/>
  <c r="H135" i="5"/>
  <c r="I135" i="5"/>
  <c r="J135" i="5"/>
  <c r="K135" i="5"/>
  <c r="E136" i="5"/>
  <c r="G136" i="5"/>
  <c r="H136" i="5"/>
  <c r="I136" i="5"/>
  <c r="J136" i="5"/>
  <c r="K136" i="5"/>
  <c r="E137" i="5"/>
  <c r="G137" i="5"/>
  <c r="H137" i="5"/>
  <c r="I137" i="5"/>
  <c r="J137" i="5"/>
  <c r="K137" i="5"/>
  <c r="E138" i="5"/>
  <c r="G138" i="5"/>
  <c r="H138" i="5"/>
  <c r="I138" i="5"/>
  <c r="J138" i="5"/>
  <c r="K138" i="5"/>
  <c r="E139" i="5"/>
  <c r="G139" i="5"/>
  <c r="H139" i="5"/>
  <c r="I139" i="5"/>
  <c r="J139" i="5"/>
  <c r="K139" i="5"/>
  <c r="E140" i="5"/>
  <c r="G140" i="5"/>
  <c r="H140" i="5"/>
  <c r="I140" i="5"/>
  <c r="J140" i="5"/>
  <c r="K140" i="5"/>
  <c r="E143" i="5"/>
  <c r="G143" i="5"/>
  <c r="H143" i="5"/>
  <c r="I143" i="5"/>
  <c r="J143" i="5"/>
  <c r="K143" i="5"/>
  <c r="E144" i="5"/>
  <c r="E145" i="5"/>
  <c r="J145" i="5"/>
  <c r="E146" i="5"/>
  <c r="G146" i="5"/>
  <c r="H146" i="5"/>
  <c r="I146" i="5"/>
  <c r="J146" i="5"/>
  <c r="K146" i="5"/>
  <c r="E147" i="5"/>
  <c r="G147" i="5"/>
  <c r="H147" i="5"/>
  <c r="I147" i="5"/>
  <c r="J147" i="5"/>
  <c r="K147" i="5"/>
  <c r="E148" i="5"/>
  <c r="G148" i="5"/>
  <c r="H148" i="5"/>
  <c r="I148" i="5"/>
  <c r="J148" i="5"/>
  <c r="K148" i="5"/>
  <c r="E149" i="5"/>
  <c r="G149" i="5"/>
  <c r="H149" i="5"/>
  <c r="I149" i="5"/>
  <c r="J149" i="5"/>
  <c r="K149" i="5"/>
  <c r="E150" i="5"/>
  <c r="G150" i="5"/>
  <c r="H150" i="5"/>
  <c r="I150" i="5"/>
  <c r="J150" i="5"/>
  <c r="K150" i="5"/>
  <c r="E151" i="5"/>
  <c r="G151" i="5"/>
  <c r="H151" i="5"/>
  <c r="I151" i="5"/>
  <c r="J151" i="5"/>
  <c r="K151" i="5"/>
  <c r="E152" i="5"/>
  <c r="G152" i="5"/>
  <c r="H152" i="5"/>
  <c r="I152" i="5"/>
  <c r="J152" i="5"/>
  <c r="K152" i="5"/>
  <c r="E153" i="5"/>
  <c r="G153" i="5"/>
  <c r="H153" i="5"/>
  <c r="I153" i="5"/>
  <c r="J153" i="5"/>
  <c r="K153" i="5"/>
  <c r="E154" i="5"/>
  <c r="G154" i="5"/>
  <c r="H154" i="5"/>
  <c r="I154" i="5"/>
  <c r="J154" i="5"/>
  <c r="K154" i="5"/>
  <c r="E155" i="5"/>
  <c r="G155" i="5"/>
  <c r="H155" i="5"/>
  <c r="I155" i="5"/>
  <c r="J155" i="5"/>
  <c r="K155" i="5"/>
  <c r="E156" i="5"/>
  <c r="G156" i="5"/>
  <c r="H156" i="5"/>
  <c r="I156" i="5"/>
  <c r="J156" i="5"/>
  <c r="K156" i="5"/>
  <c r="E157" i="5"/>
  <c r="G157" i="5"/>
  <c r="H157" i="5"/>
  <c r="I157" i="5"/>
  <c r="J157" i="5"/>
  <c r="K157" i="5"/>
  <c r="E158" i="5"/>
  <c r="G158" i="5"/>
  <c r="H158" i="5"/>
  <c r="I158" i="5"/>
  <c r="J158" i="5"/>
  <c r="K158" i="5"/>
  <c r="E159" i="5"/>
  <c r="G159" i="5"/>
  <c r="H159" i="5"/>
  <c r="I159" i="5"/>
  <c r="J159" i="5"/>
  <c r="K159" i="5"/>
  <c r="E160" i="5"/>
  <c r="G160" i="5"/>
  <c r="H160" i="5"/>
  <c r="I160" i="5"/>
  <c r="J160" i="5"/>
  <c r="K160" i="5"/>
  <c r="D123" i="5"/>
  <c r="D124" i="5"/>
  <c r="D126" i="5"/>
  <c r="D127" i="5"/>
  <c r="D128" i="5"/>
  <c r="D129" i="5"/>
  <c r="D130" i="5"/>
  <c r="D131" i="5"/>
  <c r="D132" i="5"/>
  <c r="D133" i="5"/>
  <c r="D134" i="5"/>
  <c r="D135" i="5"/>
  <c r="D136" i="5"/>
  <c r="D137" i="5"/>
  <c r="D138" i="5"/>
  <c r="D139" i="5"/>
  <c r="D140" i="5"/>
  <c r="D143" i="5"/>
  <c r="D144" i="5"/>
  <c r="D146" i="5"/>
  <c r="D147" i="5"/>
  <c r="D148" i="5"/>
  <c r="D149" i="5"/>
  <c r="D150" i="5"/>
  <c r="D151" i="5"/>
  <c r="D152" i="5"/>
  <c r="D153" i="5"/>
  <c r="D154" i="5"/>
  <c r="D155" i="5"/>
  <c r="D156" i="5"/>
  <c r="D157" i="5"/>
  <c r="D158" i="5"/>
  <c r="D159" i="5"/>
  <c r="D160" i="5"/>
  <c r="D165" i="5" l="1"/>
  <c r="E165" i="5"/>
  <c r="G165" i="5"/>
  <c r="H165" i="5"/>
  <c r="I165" i="5"/>
  <c r="J165" i="5"/>
  <c r="K165" i="5"/>
  <c r="F165" i="5"/>
  <c r="K285" i="5"/>
  <c r="J285" i="5"/>
  <c r="I285" i="5"/>
  <c r="H285" i="5"/>
  <c r="G285" i="5"/>
  <c r="E285" i="5"/>
  <c r="D285" i="5"/>
  <c r="K298" i="5" l="1"/>
  <c r="G298" i="5"/>
  <c r="F298" i="5"/>
  <c r="D298" i="5"/>
  <c r="D186" i="5"/>
  <c r="E186" i="5"/>
  <c r="G186" i="5"/>
  <c r="H186" i="5"/>
  <c r="I186" i="5"/>
  <c r="J186" i="5"/>
  <c r="K186" i="5"/>
  <c r="D187" i="5"/>
  <c r="E187" i="5"/>
  <c r="G187" i="5"/>
  <c r="H187" i="5"/>
  <c r="I187" i="5"/>
  <c r="J187" i="5"/>
  <c r="K187" i="5"/>
  <c r="D188" i="5"/>
  <c r="E188" i="5"/>
  <c r="G188" i="5"/>
  <c r="H188" i="5"/>
  <c r="I188" i="5"/>
  <c r="J188" i="5"/>
  <c r="K188" i="5"/>
  <c r="F187" i="5"/>
  <c r="F188" i="5"/>
  <c r="F186" i="5"/>
  <c r="E175" i="5"/>
  <c r="G175" i="5"/>
  <c r="H175" i="5"/>
  <c r="I175" i="5"/>
  <c r="J175" i="5"/>
  <c r="K175" i="5"/>
  <c r="D176" i="5"/>
  <c r="E176" i="5"/>
  <c r="G176" i="5"/>
  <c r="H176" i="5"/>
  <c r="I176" i="5"/>
  <c r="J176" i="5"/>
  <c r="K176" i="5"/>
  <c r="D177" i="5"/>
  <c r="E177" i="5"/>
  <c r="G177" i="5"/>
  <c r="H177" i="5"/>
  <c r="I177" i="5"/>
  <c r="J177" i="5"/>
  <c r="K177" i="5"/>
  <c r="D178" i="5"/>
  <c r="E178" i="5"/>
  <c r="G178" i="5"/>
  <c r="H178" i="5"/>
  <c r="I178" i="5"/>
  <c r="J178" i="5"/>
  <c r="K178" i="5"/>
  <c r="F176" i="5"/>
  <c r="F177" i="5"/>
  <c r="F178" i="5"/>
  <c r="F175" i="5"/>
  <c r="G82" i="5"/>
  <c r="D62" i="5"/>
  <c r="D82" i="5"/>
  <c r="D102" i="5"/>
  <c r="K18" i="5"/>
  <c r="D20" i="5"/>
  <c r="E20" i="5"/>
  <c r="G20" i="5"/>
  <c r="H20" i="5"/>
  <c r="I20" i="5"/>
  <c r="J20" i="5"/>
  <c r="K20" i="5"/>
  <c r="F20" i="5"/>
  <c r="K19" i="5"/>
  <c r="J19" i="5"/>
  <c r="I19" i="5"/>
  <c r="H19" i="5"/>
  <c r="G19" i="5"/>
  <c r="E19" i="5"/>
  <c r="D19" i="5"/>
  <c r="F19" i="5"/>
  <c r="J18" i="5"/>
  <c r="I18" i="5"/>
  <c r="H18" i="5"/>
  <c r="G18" i="5"/>
  <c r="E18" i="5"/>
  <c r="D18" i="5"/>
  <c r="F18" i="5"/>
  <c r="K16" i="5"/>
  <c r="G16" i="5"/>
  <c r="F16" i="5"/>
  <c r="D16" i="5"/>
  <c r="K286" i="5"/>
  <c r="J286" i="5"/>
  <c r="I286" i="5"/>
  <c r="H286" i="5"/>
  <c r="K102" i="5"/>
  <c r="J102" i="5"/>
  <c r="I102" i="5"/>
  <c r="H102" i="5"/>
  <c r="K82" i="5"/>
  <c r="J82" i="5"/>
  <c r="I82" i="5"/>
  <c r="H82" i="5"/>
  <c r="K62" i="5"/>
  <c r="J62" i="5"/>
  <c r="I62" i="5"/>
  <c r="H62" i="5"/>
  <c r="K42" i="5"/>
  <c r="J42" i="5"/>
  <c r="I42" i="5"/>
  <c r="H42" i="5"/>
  <c r="K37" i="5"/>
  <c r="J37" i="5"/>
  <c r="I37" i="5"/>
  <c r="H37" i="5"/>
  <c r="K36" i="5"/>
  <c r="J36" i="5"/>
  <c r="I36" i="5"/>
  <c r="H36" i="5"/>
  <c r="K35" i="5"/>
  <c r="J35" i="5"/>
  <c r="I35" i="5"/>
  <c r="H35" i="5"/>
  <c r="K34" i="5"/>
  <c r="J34" i="5"/>
  <c r="I34" i="5"/>
  <c r="H34" i="5"/>
  <c r="K33" i="5"/>
  <c r="J33" i="5"/>
  <c r="I33" i="5"/>
  <c r="H33" i="5"/>
  <c r="K32" i="5"/>
  <c r="J32" i="5"/>
  <c r="I32" i="5"/>
  <c r="H32" i="5"/>
  <c r="K7" i="5"/>
  <c r="J7" i="5"/>
  <c r="I7" i="5"/>
  <c r="H7" i="5"/>
  <c r="G286" i="5"/>
  <c r="E286" i="5"/>
  <c r="G102" i="5"/>
  <c r="E102" i="5"/>
  <c r="E82" i="5"/>
  <c r="G62" i="5"/>
  <c r="E62" i="5"/>
  <c r="G42" i="5"/>
  <c r="E42" i="5"/>
  <c r="G37" i="5"/>
  <c r="E37" i="5"/>
  <c r="G36" i="5"/>
  <c r="E36" i="5"/>
  <c r="G35" i="5"/>
  <c r="E35" i="5"/>
  <c r="G34" i="5"/>
  <c r="E34" i="5"/>
  <c r="G33" i="5"/>
  <c r="E33" i="5"/>
  <c r="G32" i="5"/>
  <c r="E32" i="5"/>
  <c r="G7" i="5"/>
  <c r="E7" i="5"/>
  <c r="D286" i="5"/>
  <c r="D42" i="5"/>
  <c r="D37" i="5"/>
  <c r="D36" i="5"/>
  <c r="D35" i="5"/>
  <c r="D34" i="5"/>
  <c r="D33" i="5"/>
  <c r="D32" i="5"/>
  <c r="D7" i="5"/>
  <c r="F286" i="5"/>
  <c r="F102" i="5"/>
  <c r="F82" i="5"/>
  <c r="F42" i="5"/>
  <c r="F62" i="5"/>
  <c r="F33" i="5"/>
  <c r="F34" i="5"/>
  <c r="F35" i="5"/>
  <c r="F36" i="5"/>
  <c r="F32" i="5"/>
  <c r="E142" i="5" l="1"/>
  <c r="H142" i="5"/>
  <c r="D122" i="5"/>
  <c r="F122" i="5"/>
  <c r="G142" i="5"/>
  <c r="I122" i="5"/>
  <c r="I142" i="5"/>
  <c r="F142" i="5"/>
  <c r="J122" i="5"/>
  <c r="J142" i="5"/>
  <c r="D142" i="5"/>
  <c r="H122" i="5"/>
  <c r="E122" i="5"/>
  <c r="K122" i="5"/>
  <c r="K142" i="5"/>
  <c r="G122" i="5"/>
  <c r="F7" i="5"/>
  <c r="F37" i="5"/>
</calcChain>
</file>

<file path=xl/sharedStrings.xml><?xml version="1.0" encoding="utf-8"?>
<sst xmlns="http://schemas.openxmlformats.org/spreadsheetml/2006/main" count="479" uniqueCount="281">
  <si>
    <t>ＪＲ</t>
    <phoneticPr fontId="1"/>
  </si>
  <si>
    <t>調査年</t>
    <rPh sb="0" eb="3">
      <t>チョウサネン</t>
    </rPh>
    <phoneticPr fontId="1"/>
  </si>
  <si>
    <t>出典</t>
    <rPh sb="0" eb="2">
      <t>シュッテン</t>
    </rPh>
    <phoneticPr fontId="1"/>
  </si>
  <si>
    <t>国勢調査</t>
    <rPh sb="0" eb="4">
      <t>コクセイチョウサ</t>
    </rPh>
    <phoneticPr fontId="1"/>
  </si>
  <si>
    <t>単位</t>
    <rPh sb="0" eb="2">
      <t>タンイ</t>
    </rPh>
    <phoneticPr fontId="1"/>
  </si>
  <si>
    <t>ha</t>
    <phoneticPr fontId="1"/>
  </si>
  <si>
    <t>箇所</t>
    <rPh sb="0" eb="2">
      <t>カショ</t>
    </rPh>
    <phoneticPr fontId="1"/>
  </si>
  <si>
    <t>人</t>
    <rPh sb="0" eb="1">
      <t>ニン</t>
    </rPh>
    <phoneticPr fontId="1"/>
  </si>
  <si>
    <t>世帯</t>
    <rPh sb="0" eb="2">
      <t>セタイ</t>
    </rPh>
    <phoneticPr fontId="1"/>
  </si>
  <si>
    <t>所</t>
    <rPh sb="0" eb="1">
      <t>ショ</t>
    </rPh>
    <phoneticPr fontId="1"/>
  </si>
  <si>
    <t>％</t>
    <phoneticPr fontId="1"/>
  </si>
  <si>
    <t>百万円</t>
    <rPh sb="0" eb="3">
      <t>ヒャクマンエン</t>
    </rPh>
    <phoneticPr fontId="1"/>
  </si>
  <si>
    <t>百万円</t>
    <rPh sb="0" eb="1">
      <t>ヒャク</t>
    </rPh>
    <rPh sb="1" eb="3">
      <t>マンエン</t>
    </rPh>
    <phoneticPr fontId="1"/>
  </si>
  <si>
    <t>市町村税課税状況等の調</t>
  </si>
  <si>
    <t>箇所</t>
    <rPh sb="0" eb="2">
      <t>カショ</t>
    </rPh>
    <phoneticPr fontId="1"/>
  </si>
  <si>
    <t>世帯</t>
    <rPh sb="0" eb="2">
      <t>セタイ</t>
    </rPh>
    <phoneticPr fontId="1"/>
  </si>
  <si>
    <t>年少人口</t>
    <rPh sb="0" eb="2">
      <t>ネンショウ</t>
    </rPh>
    <rPh sb="2" eb="4">
      <t>ジンコウ</t>
    </rPh>
    <phoneticPr fontId="1"/>
  </si>
  <si>
    <t>人</t>
    <rPh sb="0" eb="1">
      <t>ニン</t>
    </rPh>
    <phoneticPr fontId="1"/>
  </si>
  <si>
    <t>％</t>
    <phoneticPr fontId="1"/>
  </si>
  <si>
    <t>千円／人</t>
    <rPh sb="0" eb="1">
      <t>セン</t>
    </rPh>
    <rPh sb="1" eb="2">
      <t>エン</t>
    </rPh>
    <rPh sb="3" eb="4">
      <t>ニン</t>
    </rPh>
    <phoneticPr fontId="1"/>
  </si>
  <si>
    <t>私鉄等</t>
    <rPh sb="0" eb="2">
      <t>シテツ</t>
    </rPh>
    <rPh sb="2" eb="3">
      <t>トウ</t>
    </rPh>
    <phoneticPr fontId="1"/>
  </si>
  <si>
    <t>経済センサス（活動調査）</t>
    <rPh sb="0" eb="2">
      <t>ケイザイ</t>
    </rPh>
    <rPh sb="7" eb="9">
      <t>カツドウ</t>
    </rPh>
    <rPh sb="9" eb="11">
      <t>チョウサ</t>
    </rPh>
    <phoneticPr fontId="1"/>
  </si>
  <si>
    <t>戸</t>
    <rPh sb="0" eb="1">
      <t>コ</t>
    </rPh>
    <phoneticPr fontId="1"/>
  </si>
  <si>
    <t>店</t>
    <rPh sb="0" eb="1">
      <t>テン</t>
    </rPh>
    <phoneticPr fontId="1"/>
  </si>
  <si>
    <t>店</t>
    <rPh sb="0" eb="1">
      <t>ミセ</t>
    </rPh>
    <phoneticPr fontId="1"/>
  </si>
  <si>
    <t>選定理由</t>
    <rPh sb="0" eb="4">
      <t>センテイリユウ</t>
    </rPh>
    <phoneticPr fontId="1"/>
  </si>
  <si>
    <t>件</t>
    <rPh sb="0" eb="1">
      <t>ケン</t>
    </rPh>
    <phoneticPr fontId="1"/>
  </si>
  <si>
    <t>人／ha</t>
    <rPh sb="0" eb="1">
      <t>ニン</t>
    </rPh>
    <phoneticPr fontId="1"/>
  </si>
  <si>
    <t>円／㎡</t>
    <rPh sb="0" eb="1">
      <t>エン</t>
    </rPh>
    <phoneticPr fontId="1"/>
  </si>
  <si>
    <t>出店可能な敷地がどの程度あるかを把握できる数値として採用。製造業へのヒアリングでは、自然や公園等が多いことを出店地域の良い点としてあげられているため、公園等の面積を環境のよさを表す指標として採用</t>
    <rPh sb="0" eb="2">
      <t>シュッテン</t>
    </rPh>
    <rPh sb="2" eb="4">
      <t>カノウ</t>
    </rPh>
    <rPh sb="5" eb="7">
      <t>シキチ</t>
    </rPh>
    <rPh sb="10" eb="12">
      <t>テイド</t>
    </rPh>
    <rPh sb="16" eb="18">
      <t>ハアク</t>
    </rPh>
    <rPh sb="21" eb="23">
      <t>スウチ</t>
    </rPh>
    <rPh sb="26" eb="28">
      <t>サイヨウ</t>
    </rPh>
    <rPh sb="29" eb="32">
      <t>セイゾウギョウ</t>
    </rPh>
    <rPh sb="42" eb="44">
      <t>シゼン</t>
    </rPh>
    <rPh sb="45" eb="47">
      <t>コウエン</t>
    </rPh>
    <rPh sb="47" eb="48">
      <t>トウ</t>
    </rPh>
    <rPh sb="49" eb="50">
      <t>オオ</t>
    </rPh>
    <rPh sb="54" eb="56">
      <t>シュッテン</t>
    </rPh>
    <rPh sb="56" eb="58">
      <t>チイキ</t>
    </rPh>
    <rPh sb="59" eb="60">
      <t>ヨ</t>
    </rPh>
    <rPh sb="61" eb="62">
      <t>テン</t>
    </rPh>
    <rPh sb="75" eb="77">
      <t>コウエン</t>
    </rPh>
    <rPh sb="77" eb="78">
      <t>トウ</t>
    </rPh>
    <rPh sb="79" eb="81">
      <t>メンセキ</t>
    </rPh>
    <rPh sb="82" eb="84">
      <t>カンキョウ</t>
    </rPh>
    <rPh sb="88" eb="89">
      <t>アラワ</t>
    </rPh>
    <rPh sb="90" eb="92">
      <t>シヒョウ</t>
    </rPh>
    <rPh sb="95" eb="97">
      <t>サイヨウ</t>
    </rPh>
    <phoneticPr fontId="1"/>
  </si>
  <si>
    <t>ヒアリングでは、情報通信業等が出店地を決める先に家賃を調査するとの回答が多数。市単位での店舗等の家賃はデータがないため住宅家賃を代用指標として採用</t>
    <rPh sb="8" eb="10">
      <t>ジョウホウ</t>
    </rPh>
    <rPh sb="10" eb="14">
      <t>ツウシンギョウトウ</t>
    </rPh>
    <rPh sb="15" eb="18">
      <t>シュッテンチ</t>
    </rPh>
    <rPh sb="19" eb="20">
      <t>キ</t>
    </rPh>
    <rPh sb="22" eb="23">
      <t>サキ</t>
    </rPh>
    <rPh sb="24" eb="26">
      <t>ヤチン</t>
    </rPh>
    <rPh sb="27" eb="29">
      <t>チョウサ</t>
    </rPh>
    <rPh sb="33" eb="35">
      <t>カイトウ</t>
    </rPh>
    <rPh sb="36" eb="38">
      <t>タスウ</t>
    </rPh>
    <rPh sb="39" eb="42">
      <t>シタンイ</t>
    </rPh>
    <rPh sb="44" eb="47">
      <t>テンポトウ</t>
    </rPh>
    <rPh sb="48" eb="50">
      <t>ヤチン</t>
    </rPh>
    <rPh sb="59" eb="63">
      <t>ジュウタクヤチン</t>
    </rPh>
    <rPh sb="64" eb="66">
      <t>ダイヨウ</t>
    </rPh>
    <rPh sb="66" eb="68">
      <t>シヒョウ</t>
    </rPh>
    <rPh sb="71" eb="73">
      <t>サイヨウ</t>
    </rPh>
    <phoneticPr fontId="1"/>
  </si>
  <si>
    <t>ヒアリングでは、業種を問わず（製造業、情報通信業、飲食業、建設業等）、交通アクセスは出店先を決める大きな要素と回答しているため、それを示す数値として採用</t>
    <rPh sb="8" eb="10">
      <t>ギョウシュ</t>
    </rPh>
    <rPh sb="11" eb="12">
      <t>ト</t>
    </rPh>
    <rPh sb="15" eb="18">
      <t>セイゾウギョウ</t>
    </rPh>
    <rPh sb="19" eb="24">
      <t>ジョウホウツウシンギョウ</t>
    </rPh>
    <rPh sb="25" eb="28">
      <t>インショクギョウ</t>
    </rPh>
    <rPh sb="29" eb="33">
      <t>ケンセツギョウトウ</t>
    </rPh>
    <rPh sb="35" eb="37">
      <t>コウツウ</t>
    </rPh>
    <rPh sb="42" eb="45">
      <t>シュッテンサキ</t>
    </rPh>
    <rPh sb="46" eb="47">
      <t>キ</t>
    </rPh>
    <rPh sb="49" eb="50">
      <t>オオ</t>
    </rPh>
    <rPh sb="52" eb="54">
      <t>ヨウソ</t>
    </rPh>
    <rPh sb="55" eb="57">
      <t>カイトウ</t>
    </rPh>
    <rPh sb="67" eb="68">
      <t>シメ</t>
    </rPh>
    <rPh sb="69" eb="71">
      <t>スウチ</t>
    </rPh>
    <rPh sb="74" eb="76">
      <t>サイヨウ</t>
    </rPh>
    <phoneticPr fontId="1"/>
  </si>
  <si>
    <t>ヒアリングでは、業種を問わず、人材確保を課題と回答する先が多いため、高校、大学等の数は人材確保に関する指標として採用。ちなみに中小企業向けアンケート調査では、特に運輸業と福祉・医療業の人手不足が顕著。
教育業へのヒアリングでは、幼稚園数・小中学校数に関心を持っており、マーケット規模を示す指標として採用</t>
    <rPh sb="8" eb="10">
      <t>ギョウシュ</t>
    </rPh>
    <rPh sb="11" eb="12">
      <t>ト</t>
    </rPh>
    <rPh sb="15" eb="17">
      <t>ジンザイ</t>
    </rPh>
    <rPh sb="17" eb="19">
      <t>カクホ</t>
    </rPh>
    <rPh sb="20" eb="22">
      <t>カダイ</t>
    </rPh>
    <rPh sb="23" eb="25">
      <t>カイトウ</t>
    </rPh>
    <rPh sb="27" eb="28">
      <t>サキ</t>
    </rPh>
    <rPh sb="29" eb="30">
      <t>オオ</t>
    </rPh>
    <rPh sb="34" eb="36">
      <t>コウコウ</t>
    </rPh>
    <rPh sb="37" eb="39">
      <t>ダイガク</t>
    </rPh>
    <rPh sb="39" eb="40">
      <t>トウ</t>
    </rPh>
    <rPh sb="41" eb="42">
      <t>カズ</t>
    </rPh>
    <rPh sb="43" eb="47">
      <t>ジンザイカクホ</t>
    </rPh>
    <rPh sb="48" eb="49">
      <t>カン</t>
    </rPh>
    <rPh sb="51" eb="53">
      <t>シヒョウ</t>
    </rPh>
    <rPh sb="56" eb="58">
      <t>サイヨウ</t>
    </rPh>
    <rPh sb="63" eb="67">
      <t>チュウショウキギョウ</t>
    </rPh>
    <rPh sb="67" eb="68">
      <t>ム</t>
    </rPh>
    <rPh sb="74" eb="76">
      <t>チョウサ</t>
    </rPh>
    <rPh sb="79" eb="80">
      <t>トク</t>
    </rPh>
    <rPh sb="81" eb="84">
      <t>ウンユギョウ</t>
    </rPh>
    <rPh sb="85" eb="87">
      <t>フクシ</t>
    </rPh>
    <rPh sb="88" eb="91">
      <t>イリョウギョウ</t>
    </rPh>
    <rPh sb="92" eb="94">
      <t>ヒトデ</t>
    </rPh>
    <rPh sb="94" eb="96">
      <t>ブソク</t>
    </rPh>
    <rPh sb="97" eb="99">
      <t>ケンチョ</t>
    </rPh>
    <rPh sb="101" eb="104">
      <t>キョウイクギョウ</t>
    </rPh>
    <rPh sb="114" eb="117">
      <t>ヨウチエン</t>
    </rPh>
    <rPh sb="117" eb="118">
      <t>スウ</t>
    </rPh>
    <rPh sb="119" eb="123">
      <t>ショウチュウガッコウ</t>
    </rPh>
    <rPh sb="123" eb="124">
      <t>スウ</t>
    </rPh>
    <rPh sb="125" eb="127">
      <t>カンシン</t>
    </rPh>
    <rPh sb="128" eb="129">
      <t>モ</t>
    </rPh>
    <rPh sb="139" eb="141">
      <t>キボ</t>
    </rPh>
    <rPh sb="142" eb="143">
      <t>シメ</t>
    </rPh>
    <rPh sb="144" eb="146">
      <t>シヒョウ</t>
    </rPh>
    <rPh sb="149" eb="151">
      <t>サイヨウ</t>
    </rPh>
    <phoneticPr fontId="1"/>
  </si>
  <si>
    <t>製造業や流通業へのヒアリングでは、治安の良さや災害の少なさに関心を示しているため、それを示す指標として採用</t>
    <rPh sb="0" eb="3">
      <t>セイゾウギョウ</t>
    </rPh>
    <rPh sb="4" eb="7">
      <t>リュウツウギョウ</t>
    </rPh>
    <rPh sb="17" eb="19">
      <t>チアン</t>
    </rPh>
    <rPh sb="20" eb="21">
      <t>ヨ</t>
    </rPh>
    <rPh sb="23" eb="25">
      <t>サイガイ</t>
    </rPh>
    <rPh sb="26" eb="27">
      <t>スク</t>
    </rPh>
    <rPh sb="30" eb="32">
      <t>カンシン</t>
    </rPh>
    <rPh sb="33" eb="34">
      <t>シメ</t>
    </rPh>
    <rPh sb="44" eb="45">
      <t>シメ</t>
    </rPh>
    <rPh sb="46" eb="48">
      <t>シヒョウ</t>
    </rPh>
    <rPh sb="51" eb="53">
      <t>サイヨウ</t>
    </rPh>
    <phoneticPr fontId="1"/>
  </si>
  <si>
    <t>ヒアリングでは、業種を問わず、事業者は取引先（顧客）見込みの多さを重視している。また、中小企業向けアンケートによれば、販路拡大を課題と回答する先が多い。特に情報通信業、卸売・小売業、金融・保険業、専門・美術サービス業では、販路拡大を課題と回答する事業者が多い。８市の中には住民向け産業（商業等）が主力産業となっている市も確認できる。
消費者への販売を主な事業形態としている事業者にとって、マーケット規模やその動向を示す指標として採用。ヒアリングによれば、飲食業では生産人口に、教育業では年少人口に着目しており、年代別人口も合わせて指標として採用。小売業へのヒアリングでは、人口集積程度も出店の参考にすると回答があるため、人口密度を集積を示す指標として採用</t>
    <rPh sb="8" eb="10">
      <t>ギョウシュ</t>
    </rPh>
    <rPh sb="11" eb="12">
      <t>ト</t>
    </rPh>
    <rPh sb="30" eb="31">
      <t>オオ</t>
    </rPh>
    <rPh sb="43" eb="48">
      <t>チュウショウキギョウム</t>
    </rPh>
    <rPh sb="59" eb="63">
      <t>ハンロカクダイ</t>
    </rPh>
    <rPh sb="64" eb="66">
      <t>カダイ</t>
    </rPh>
    <rPh sb="67" eb="69">
      <t>カイトウ</t>
    </rPh>
    <rPh sb="71" eb="72">
      <t>サキ</t>
    </rPh>
    <rPh sb="73" eb="74">
      <t>オオ</t>
    </rPh>
    <rPh sb="76" eb="77">
      <t>トク</t>
    </rPh>
    <rPh sb="78" eb="80">
      <t>ジョウホウ</t>
    </rPh>
    <rPh sb="80" eb="83">
      <t>ツウシンギョウ</t>
    </rPh>
    <rPh sb="84" eb="86">
      <t>オロシウリ</t>
    </rPh>
    <rPh sb="87" eb="90">
      <t>コウリギョウ</t>
    </rPh>
    <rPh sb="91" eb="93">
      <t>キンユウ</t>
    </rPh>
    <rPh sb="94" eb="97">
      <t>ホケンギョウ</t>
    </rPh>
    <rPh sb="98" eb="100">
      <t>センモン</t>
    </rPh>
    <rPh sb="101" eb="103">
      <t>ビジュツ</t>
    </rPh>
    <rPh sb="107" eb="108">
      <t>ギョウ</t>
    </rPh>
    <rPh sb="119" eb="121">
      <t>カイトウ</t>
    </rPh>
    <rPh sb="123" eb="126">
      <t>ジギョウシャ</t>
    </rPh>
    <rPh sb="127" eb="128">
      <t>オオ</t>
    </rPh>
    <rPh sb="131" eb="132">
      <t>シ</t>
    </rPh>
    <rPh sb="133" eb="134">
      <t>ナカ</t>
    </rPh>
    <rPh sb="136" eb="138">
      <t>ジュウミン</t>
    </rPh>
    <rPh sb="138" eb="139">
      <t>ム</t>
    </rPh>
    <rPh sb="140" eb="142">
      <t>サンギョウ</t>
    </rPh>
    <rPh sb="143" eb="145">
      <t>ショウギョウ</t>
    </rPh>
    <rPh sb="145" eb="146">
      <t>トウ</t>
    </rPh>
    <rPh sb="148" eb="152">
      <t>シュリョクサンギョウ</t>
    </rPh>
    <rPh sb="158" eb="159">
      <t>シ</t>
    </rPh>
    <rPh sb="160" eb="162">
      <t>カクニン</t>
    </rPh>
    <rPh sb="167" eb="170">
      <t>ショウヒシャ</t>
    </rPh>
    <rPh sb="172" eb="174">
      <t>ハンバイ</t>
    </rPh>
    <rPh sb="175" eb="176">
      <t>オモ</t>
    </rPh>
    <rPh sb="177" eb="181">
      <t>ジギョウケイタイ</t>
    </rPh>
    <rPh sb="186" eb="189">
      <t>ジギョウシャ</t>
    </rPh>
    <rPh sb="199" eb="201">
      <t>キボ</t>
    </rPh>
    <rPh sb="204" eb="206">
      <t>ドウコウ</t>
    </rPh>
    <rPh sb="207" eb="208">
      <t>シメ</t>
    </rPh>
    <rPh sb="209" eb="211">
      <t>シヒョウ</t>
    </rPh>
    <rPh sb="214" eb="216">
      <t>サイヨウ</t>
    </rPh>
    <rPh sb="227" eb="229">
      <t>インショク</t>
    </rPh>
    <rPh sb="229" eb="230">
      <t>ギョウ</t>
    </rPh>
    <rPh sb="232" eb="234">
      <t>セイサン</t>
    </rPh>
    <rPh sb="234" eb="236">
      <t>ジンコウ</t>
    </rPh>
    <rPh sb="238" eb="240">
      <t>キョウイク</t>
    </rPh>
    <rPh sb="240" eb="241">
      <t>ギョウ</t>
    </rPh>
    <rPh sb="243" eb="245">
      <t>ネンショウ</t>
    </rPh>
    <rPh sb="245" eb="247">
      <t>ジンコウ</t>
    </rPh>
    <rPh sb="248" eb="250">
      <t>チャクモク</t>
    </rPh>
    <rPh sb="255" eb="258">
      <t>ネンダイベツ</t>
    </rPh>
    <rPh sb="258" eb="260">
      <t>ジンコウ</t>
    </rPh>
    <rPh sb="261" eb="262">
      <t>ア</t>
    </rPh>
    <rPh sb="265" eb="267">
      <t>シヒョウ</t>
    </rPh>
    <rPh sb="270" eb="272">
      <t>サイヨウ</t>
    </rPh>
    <phoneticPr fontId="1"/>
  </si>
  <si>
    <t>大手製造業へのヒアリングでは、財政の良い自治体は住環境整備も進んでおり、従業員の居住に適しているとの回答があるため、行政からのサービスや税負担の水準を示す指標として採用</t>
    <rPh sb="0" eb="2">
      <t>オオテ</t>
    </rPh>
    <rPh sb="2" eb="5">
      <t>セイゾウギョウ</t>
    </rPh>
    <rPh sb="15" eb="17">
      <t>ザイセイ</t>
    </rPh>
    <rPh sb="18" eb="19">
      <t>ヨ</t>
    </rPh>
    <rPh sb="20" eb="23">
      <t>ジチタイ</t>
    </rPh>
    <rPh sb="24" eb="27">
      <t>ジュウカンキョウ</t>
    </rPh>
    <rPh sb="27" eb="29">
      <t>セイビ</t>
    </rPh>
    <rPh sb="30" eb="31">
      <t>スス</t>
    </rPh>
    <rPh sb="36" eb="39">
      <t>ジュウギョウイン</t>
    </rPh>
    <rPh sb="40" eb="42">
      <t>キョジュウ</t>
    </rPh>
    <rPh sb="43" eb="44">
      <t>テキ</t>
    </rPh>
    <rPh sb="50" eb="52">
      <t>カイトウ</t>
    </rPh>
    <rPh sb="58" eb="60">
      <t>ギョウセイ</t>
    </rPh>
    <rPh sb="68" eb="71">
      <t>ゼイフタン</t>
    </rPh>
    <rPh sb="72" eb="74">
      <t>スイジュン</t>
    </rPh>
    <rPh sb="75" eb="76">
      <t>シメ</t>
    </rPh>
    <rPh sb="77" eb="79">
      <t>シヒョウ</t>
    </rPh>
    <rPh sb="82" eb="84">
      <t>サイヨウ</t>
    </rPh>
    <phoneticPr fontId="1"/>
  </si>
  <si>
    <t>ヒアリングでは、業種を問わず、事業者は取引先（顧客）見込みの多さを重視している。また、中小企業向けアンケートによれば、販路拡大を課題と回答する先が多い。地域別にみると、稲城市、狛江市、日野市、調布市では販路拡大を課題と回答する事業者が最も多い。
事業所との取引を主な事業形態としている事業者にとって、マーケット規模やその動向を示す指標として採用。業種でターゲットを設定している事業所もあると考え産業別も採用</t>
    <rPh sb="64" eb="66">
      <t>カダイ</t>
    </rPh>
    <rPh sb="67" eb="69">
      <t>カイトウ</t>
    </rPh>
    <rPh sb="76" eb="79">
      <t>チイキベツ</t>
    </rPh>
    <rPh sb="84" eb="87">
      <t>イナギシ</t>
    </rPh>
    <rPh sb="88" eb="91">
      <t>コマエシ</t>
    </rPh>
    <rPh sb="92" eb="95">
      <t>ヒノシ</t>
    </rPh>
    <rPh sb="96" eb="99">
      <t>チョウフシ</t>
    </rPh>
    <rPh sb="101" eb="105">
      <t>ハンロカクダイ</t>
    </rPh>
    <rPh sb="106" eb="108">
      <t>カダイ</t>
    </rPh>
    <rPh sb="109" eb="111">
      <t>カイトウ</t>
    </rPh>
    <rPh sb="113" eb="116">
      <t>ジギョウシャ</t>
    </rPh>
    <rPh sb="117" eb="118">
      <t>モット</t>
    </rPh>
    <rPh sb="119" eb="120">
      <t>オオ</t>
    </rPh>
    <rPh sb="123" eb="126">
      <t>ジギョウショ</t>
    </rPh>
    <rPh sb="128" eb="130">
      <t>トリヒキ</t>
    </rPh>
    <rPh sb="131" eb="132">
      <t>オモ</t>
    </rPh>
    <rPh sb="133" eb="137">
      <t>ジギョウケイタイ</t>
    </rPh>
    <rPh sb="142" eb="145">
      <t>ジギョウシャ</t>
    </rPh>
    <rPh sb="155" eb="157">
      <t>キボ</t>
    </rPh>
    <rPh sb="160" eb="162">
      <t>ドウコウ</t>
    </rPh>
    <rPh sb="163" eb="164">
      <t>シメ</t>
    </rPh>
    <rPh sb="165" eb="167">
      <t>シヒョウ</t>
    </rPh>
    <rPh sb="170" eb="172">
      <t>サイヨウ</t>
    </rPh>
    <rPh sb="173" eb="175">
      <t>ギョウシュ</t>
    </rPh>
    <rPh sb="182" eb="184">
      <t>セッテイ</t>
    </rPh>
    <rPh sb="188" eb="191">
      <t>ジギョウショ</t>
    </rPh>
    <rPh sb="195" eb="196">
      <t>カンガ</t>
    </rPh>
    <rPh sb="197" eb="199">
      <t>サンギョウ</t>
    </rPh>
    <rPh sb="199" eb="200">
      <t>ベツ</t>
    </rPh>
    <rPh sb="201" eb="203">
      <t>サイヨウ</t>
    </rPh>
    <phoneticPr fontId="1"/>
  </si>
  <si>
    <t>ヒアリングでは、業種を問わず、事業者は取引先（顧客）見込みの多さを重視している。また、中小企業向けアンケートによれば、販路拡大を課題と回答する先が多い。農家との取引を主な事業形態としている事業者にとって、マーケット規模やその動向を示す指標として採用</t>
    <rPh sb="64" eb="66">
      <t>カダイ</t>
    </rPh>
    <rPh sb="67" eb="69">
      <t>カイトウ</t>
    </rPh>
    <rPh sb="76" eb="78">
      <t>ノウカ</t>
    </rPh>
    <rPh sb="80" eb="82">
      <t>トリヒキ</t>
    </rPh>
    <rPh sb="83" eb="84">
      <t>オモ</t>
    </rPh>
    <rPh sb="85" eb="89">
      <t>ジギョウケイタイ</t>
    </rPh>
    <rPh sb="94" eb="97">
      <t>ジギョウシャ</t>
    </rPh>
    <rPh sb="107" eb="109">
      <t>キボ</t>
    </rPh>
    <rPh sb="112" eb="114">
      <t>ドウコウ</t>
    </rPh>
    <rPh sb="115" eb="116">
      <t>シメ</t>
    </rPh>
    <rPh sb="117" eb="119">
      <t>シヒョウ</t>
    </rPh>
    <rPh sb="122" eb="124">
      <t>サイヨウ</t>
    </rPh>
    <phoneticPr fontId="1"/>
  </si>
  <si>
    <t>ヒアリングでは、業種を問わず、事業者は取引先（顧客）見込みの多さを重視している。また、中小企業向けアンケートによれば、販路拡大を課題と回答する先が多い。
製造業者との取引を主な事業形態としている事業者にとって、マーケット規模やその動向を示す指標として採用</t>
    <rPh sb="64" eb="66">
      <t>カダイ</t>
    </rPh>
    <rPh sb="67" eb="69">
      <t>カイトウ</t>
    </rPh>
    <rPh sb="77" eb="80">
      <t>セイゾウギョウ</t>
    </rPh>
    <rPh sb="80" eb="81">
      <t>シャ</t>
    </rPh>
    <rPh sb="83" eb="85">
      <t>トリヒキ</t>
    </rPh>
    <rPh sb="86" eb="87">
      <t>オモ</t>
    </rPh>
    <rPh sb="88" eb="92">
      <t>ジギョウケイタイ</t>
    </rPh>
    <rPh sb="97" eb="100">
      <t>ジギョウシャ</t>
    </rPh>
    <rPh sb="110" eb="112">
      <t>キボ</t>
    </rPh>
    <rPh sb="115" eb="117">
      <t>ドウコウ</t>
    </rPh>
    <rPh sb="118" eb="119">
      <t>シメ</t>
    </rPh>
    <rPh sb="120" eb="122">
      <t>シヒョウ</t>
    </rPh>
    <rPh sb="125" eb="127">
      <t>サイヨウ</t>
    </rPh>
    <phoneticPr fontId="1"/>
  </si>
  <si>
    <t>ヒアリングでは、業種を問わず、事業者は取引先（顧客）見込みの多さを重視している。また、中小企業向けアンケートによれば、販路拡大を課題と回答する先が多い。
商業者との取引を主な事業形態としている事業者にとって、マーケット規模やその動向を示す指標として採用</t>
    <rPh sb="64" eb="66">
      <t>カダイ</t>
    </rPh>
    <rPh sb="67" eb="69">
      <t>カイトウ</t>
    </rPh>
    <rPh sb="77" eb="80">
      <t>ショウギョウシャ</t>
    </rPh>
    <rPh sb="82" eb="84">
      <t>トリヒキ</t>
    </rPh>
    <rPh sb="85" eb="86">
      <t>オモ</t>
    </rPh>
    <rPh sb="87" eb="91">
      <t>ジギョウケイタイ</t>
    </rPh>
    <rPh sb="96" eb="99">
      <t>ジギョウシャ</t>
    </rPh>
    <rPh sb="109" eb="111">
      <t>キボ</t>
    </rPh>
    <rPh sb="114" eb="116">
      <t>ドウコウ</t>
    </rPh>
    <rPh sb="117" eb="118">
      <t>シメ</t>
    </rPh>
    <rPh sb="119" eb="121">
      <t>シヒョウ</t>
    </rPh>
    <rPh sb="124" eb="126">
      <t>サイヨウ</t>
    </rPh>
    <phoneticPr fontId="1"/>
  </si>
  <si>
    <t>小売業へのヒアリングでは、出店時に街の賑わいも重視との回答があるため、街の賑わいを示す指標として採用</t>
    <rPh sb="0" eb="3">
      <t>コウリギョウ</t>
    </rPh>
    <rPh sb="13" eb="16">
      <t>シュッテンジ</t>
    </rPh>
    <rPh sb="17" eb="18">
      <t>マチ</t>
    </rPh>
    <rPh sb="19" eb="20">
      <t>ニギ</t>
    </rPh>
    <rPh sb="23" eb="25">
      <t>ジュウシ</t>
    </rPh>
    <rPh sb="27" eb="29">
      <t>カイトウ</t>
    </rPh>
    <rPh sb="35" eb="36">
      <t>マチ</t>
    </rPh>
    <rPh sb="37" eb="38">
      <t>ニギ</t>
    </rPh>
    <rPh sb="41" eb="42">
      <t>シメ</t>
    </rPh>
    <rPh sb="43" eb="45">
      <t>シヒョウ</t>
    </rPh>
    <rPh sb="48" eb="50">
      <t>サイヨウ</t>
    </rPh>
    <phoneticPr fontId="1"/>
  </si>
  <si>
    <t>ヒアリングでは、業種を問わず、人材確保が大きな課題という事業者が多数。また、中小企業向けアンケ―トによれば、人材確保を課題と回答する先が多い。特に、多摩市、町田市、府中市、八王子市では人材確保を課題と回答した割合が最も多い。
飲食業へのヒアリングでは、平均所得は出店先を決めるポイントとの回答があるため、採用環境や雇用条件を示す指標として採用</t>
    <rPh sb="8" eb="10">
      <t>ギョウシュ</t>
    </rPh>
    <rPh sb="11" eb="12">
      <t>ト</t>
    </rPh>
    <rPh sb="15" eb="19">
      <t>ジンザイカクホ</t>
    </rPh>
    <rPh sb="20" eb="21">
      <t>オオ</t>
    </rPh>
    <rPh sb="23" eb="25">
      <t>カダイ</t>
    </rPh>
    <rPh sb="28" eb="31">
      <t>ジギョウシャ</t>
    </rPh>
    <rPh sb="32" eb="34">
      <t>タスウ</t>
    </rPh>
    <rPh sb="38" eb="40">
      <t>チュウショウ</t>
    </rPh>
    <rPh sb="40" eb="41">
      <t>キ</t>
    </rPh>
    <rPh sb="41" eb="43">
      <t>ギョウム</t>
    </rPh>
    <rPh sb="54" eb="58">
      <t>ジンザイカクホ</t>
    </rPh>
    <rPh sb="59" eb="61">
      <t>カダイ</t>
    </rPh>
    <rPh sb="62" eb="64">
      <t>カイトウ</t>
    </rPh>
    <rPh sb="66" eb="67">
      <t>サキ</t>
    </rPh>
    <rPh sb="68" eb="69">
      <t>オオ</t>
    </rPh>
    <rPh sb="71" eb="72">
      <t>トク</t>
    </rPh>
    <rPh sb="74" eb="77">
      <t>タマシ</t>
    </rPh>
    <rPh sb="78" eb="81">
      <t>マチダシ</t>
    </rPh>
    <rPh sb="82" eb="85">
      <t>フチュウシ</t>
    </rPh>
    <rPh sb="86" eb="90">
      <t>ハチオウジシ</t>
    </rPh>
    <rPh sb="92" eb="96">
      <t>ジンザイカクホ</t>
    </rPh>
    <rPh sb="97" eb="99">
      <t>カダイ</t>
    </rPh>
    <rPh sb="100" eb="102">
      <t>カイトウ</t>
    </rPh>
    <rPh sb="104" eb="106">
      <t>ワリアイ</t>
    </rPh>
    <rPh sb="107" eb="108">
      <t>モット</t>
    </rPh>
    <rPh sb="109" eb="110">
      <t>オオ</t>
    </rPh>
    <rPh sb="113" eb="115">
      <t>インショク</t>
    </rPh>
    <rPh sb="115" eb="116">
      <t>ギョウ</t>
    </rPh>
    <rPh sb="126" eb="128">
      <t>ヘイキン</t>
    </rPh>
    <rPh sb="128" eb="130">
      <t>ショトク</t>
    </rPh>
    <rPh sb="131" eb="134">
      <t>シュッテンサキ</t>
    </rPh>
    <rPh sb="135" eb="136">
      <t>キ</t>
    </rPh>
    <rPh sb="144" eb="146">
      <t>カイトウ</t>
    </rPh>
    <rPh sb="152" eb="156">
      <t>サイヨウカンキョウ</t>
    </rPh>
    <rPh sb="157" eb="161">
      <t>コヨウジョウケン</t>
    </rPh>
    <rPh sb="162" eb="163">
      <t>シメ</t>
    </rPh>
    <rPh sb="164" eb="166">
      <t>シヒョウ</t>
    </rPh>
    <rPh sb="169" eb="171">
      <t>サイヨウ</t>
    </rPh>
    <phoneticPr fontId="1"/>
  </si>
  <si>
    <t>ヒアリングでは、業種を問わず、子育て環境を示す住環境の良さを評価しているため、子育て環境も含めて、住環境を示す指標として採用</t>
    <rPh sb="8" eb="10">
      <t>ギョウシュ</t>
    </rPh>
    <rPh sb="11" eb="12">
      <t>ト</t>
    </rPh>
    <rPh sb="15" eb="17">
      <t>コソダ</t>
    </rPh>
    <rPh sb="23" eb="26">
      <t>ジュウカンキョウ</t>
    </rPh>
    <rPh sb="27" eb="28">
      <t>ヨ</t>
    </rPh>
    <rPh sb="30" eb="32">
      <t>ヒョウカ</t>
    </rPh>
    <rPh sb="39" eb="41">
      <t>コソダ</t>
    </rPh>
    <rPh sb="42" eb="44">
      <t>カンキョウ</t>
    </rPh>
    <rPh sb="45" eb="46">
      <t>フク</t>
    </rPh>
    <rPh sb="49" eb="52">
      <t>ジュウカンキョウ</t>
    </rPh>
    <rPh sb="53" eb="54">
      <t>シメ</t>
    </rPh>
    <rPh sb="55" eb="57">
      <t>シヒョウ</t>
    </rPh>
    <phoneticPr fontId="1"/>
  </si>
  <si>
    <t>教育業へのヒアリングで共同研究先を重視しているとの回答があるため、高校、大学等の学生数は事業者の採用や共同研究先確保に関連する指標として採用。
生徒数や児童数、幼稚園児数は教育業が重視するポイントを示す指標として採用</t>
    <rPh sb="0" eb="3">
      <t>キョウイクギョウ</t>
    </rPh>
    <rPh sb="11" eb="16">
      <t>キョウドウケンキュウサキ</t>
    </rPh>
    <rPh sb="17" eb="19">
      <t>ジュウシ</t>
    </rPh>
    <rPh sb="25" eb="27">
      <t>カイトウ</t>
    </rPh>
    <rPh sb="33" eb="35">
      <t>コウコウ</t>
    </rPh>
    <rPh sb="36" eb="38">
      <t>ダイガク</t>
    </rPh>
    <rPh sb="38" eb="39">
      <t>トウ</t>
    </rPh>
    <rPh sb="40" eb="42">
      <t>ガクセイ</t>
    </rPh>
    <rPh sb="42" eb="43">
      <t>カズ</t>
    </rPh>
    <rPh sb="44" eb="47">
      <t>ジギョウシャ</t>
    </rPh>
    <rPh sb="48" eb="50">
      <t>サイヨウ</t>
    </rPh>
    <rPh sb="51" eb="56">
      <t>キョウドウケンキュウサキ</t>
    </rPh>
    <rPh sb="56" eb="58">
      <t>カクホ</t>
    </rPh>
    <rPh sb="59" eb="61">
      <t>カンレン</t>
    </rPh>
    <rPh sb="63" eb="65">
      <t>シヒョウ</t>
    </rPh>
    <rPh sb="68" eb="70">
      <t>サイヨウ</t>
    </rPh>
    <rPh sb="72" eb="75">
      <t>セイトスウ</t>
    </rPh>
    <rPh sb="76" eb="79">
      <t>ジドウスウ</t>
    </rPh>
    <rPh sb="80" eb="82">
      <t>ヨウチ</t>
    </rPh>
    <rPh sb="82" eb="84">
      <t>エンジ</t>
    </rPh>
    <rPh sb="84" eb="85">
      <t>スウ</t>
    </rPh>
    <rPh sb="86" eb="88">
      <t>キョウイク</t>
    </rPh>
    <rPh sb="88" eb="89">
      <t>ギョウ</t>
    </rPh>
    <rPh sb="90" eb="92">
      <t>ジュウシ</t>
    </rPh>
    <rPh sb="99" eb="100">
      <t>シメ</t>
    </rPh>
    <rPh sb="101" eb="103">
      <t>シヒョウ</t>
    </rPh>
    <rPh sb="106" eb="108">
      <t>サイヨウ</t>
    </rPh>
    <phoneticPr fontId="1"/>
  </si>
  <si>
    <t>区市町別犯罪認知件数</t>
    <rPh sb="0" eb="1">
      <t>ク</t>
    </rPh>
    <rPh sb="1" eb="3">
      <t>シチョウ</t>
    </rPh>
    <rPh sb="3" eb="4">
      <t>ベツ</t>
    </rPh>
    <rPh sb="4" eb="6">
      <t>ハンザイ</t>
    </rPh>
    <rPh sb="6" eb="10">
      <t>ニンチケンスウ</t>
    </rPh>
    <phoneticPr fontId="1"/>
  </si>
  <si>
    <t>件／人</t>
    <rPh sb="0" eb="1">
      <t>ケン</t>
    </rPh>
    <rPh sb="2" eb="3">
      <t>ニン</t>
    </rPh>
    <phoneticPr fontId="1"/>
  </si>
  <si>
    <t>漁業</t>
    <rPh sb="0" eb="2">
      <t>ギョギョウ</t>
    </rPh>
    <phoneticPr fontId="1"/>
  </si>
  <si>
    <t>鉱業・採石</t>
    <rPh sb="0" eb="2">
      <t>コウギョウ</t>
    </rPh>
    <rPh sb="3" eb="5">
      <t>サイセキ</t>
    </rPh>
    <phoneticPr fontId="1"/>
  </si>
  <si>
    <t>建設業</t>
    <rPh sb="0" eb="3">
      <t>ケンセツギョウ</t>
    </rPh>
    <phoneticPr fontId="1"/>
  </si>
  <si>
    <t>製造業</t>
    <rPh sb="0" eb="3">
      <t>セイゾウギョウ</t>
    </rPh>
    <phoneticPr fontId="1"/>
  </si>
  <si>
    <t>電気・ガス・熱供給・水道業</t>
  </si>
  <si>
    <t>情報通信業</t>
    <rPh sb="0" eb="5">
      <t>ジョウホウツウシンギョウ</t>
    </rPh>
    <phoneticPr fontId="1"/>
  </si>
  <si>
    <t>運輸業、郵便業</t>
    <phoneticPr fontId="1"/>
  </si>
  <si>
    <t>卸売業、小売業</t>
    <rPh sb="0" eb="3">
      <t>オロシウリギョウ</t>
    </rPh>
    <rPh sb="4" eb="7">
      <t>コウリギョウ</t>
    </rPh>
    <phoneticPr fontId="1"/>
  </si>
  <si>
    <t>金融業、保険業</t>
    <rPh sb="0" eb="3">
      <t>キンユウギョウ</t>
    </rPh>
    <rPh sb="4" eb="7">
      <t>ホケンギョウ</t>
    </rPh>
    <phoneticPr fontId="1"/>
  </si>
  <si>
    <t>農業、林業</t>
    <rPh sb="0" eb="2">
      <t>ノウギョウ</t>
    </rPh>
    <rPh sb="3" eb="5">
      <t>リンギョウ</t>
    </rPh>
    <phoneticPr fontId="1"/>
  </si>
  <si>
    <t>不動産業、物品賃貸業</t>
    <phoneticPr fontId="1"/>
  </si>
  <si>
    <t>学術研究、専門・技術ｻｰﾋﾞｽ業</t>
    <phoneticPr fontId="1"/>
  </si>
  <si>
    <t>宿泊業、飲食サービス業</t>
    <phoneticPr fontId="1"/>
  </si>
  <si>
    <t>生活関連サービス業，娯楽業</t>
  </si>
  <si>
    <t>教育、学習支援業</t>
    <phoneticPr fontId="1"/>
  </si>
  <si>
    <t>医療、福祉</t>
    <rPh sb="0" eb="2">
      <t>イリョウ</t>
    </rPh>
    <rPh sb="3" eb="5">
      <t>フクシ</t>
    </rPh>
    <phoneticPr fontId="1"/>
  </si>
  <si>
    <t>複合サービス事業</t>
  </si>
  <si>
    <t>サービス業</t>
    <rPh sb="4" eb="5">
      <t>ギョウ</t>
    </rPh>
    <phoneticPr fontId="1"/>
  </si>
  <si>
    <t>公務</t>
    <rPh sb="0" eb="2">
      <t>コウム</t>
    </rPh>
    <phoneticPr fontId="1"/>
  </si>
  <si>
    <t>千円</t>
    <rPh sb="0" eb="2">
      <t>センエン</t>
    </rPh>
    <phoneticPr fontId="1"/>
  </si>
  <si>
    <t>都内の保育サービスの状況</t>
  </si>
  <si>
    <t>↓入力スペース</t>
    <rPh sb="1" eb="3">
      <t>ニュウリョク</t>
    </rPh>
    <phoneticPr fontId="1"/>
  </si>
  <si>
    <t>八王子市</t>
    <rPh sb="0" eb="3">
      <t>ハチオウジ</t>
    </rPh>
    <rPh sb="3" eb="4">
      <t>シ</t>
    </rPh>
    <phoneticPr fontId="1"/>
  </si>
  <si>
    <t>府中市</t>
    <rPh sb="0" eb="2">
      <t>フチュウ</t>
    </rPh>
    <rPh sb="2" eb="3">
      <t>シ</t>
    </rPh>
    <phoneticPr fontId="1"/>
  </si>
  <si>
    <t>町田市</t>
    <rPh sb="0" eb="2">
      <t>マチダ</t>
    </rPh>
    <rPh sb="2" eb="3">
      <t>シ</t>
    </rPh>
    <phoneticPr fontId="1"/>
  </si>
  <si>
    <t>日野市</t>
    <rPh sb="0" eb="2">
      <t>ヒノ</t>
    </rPh>
    <rPh sb="2" eb="3">
      <t>シ</t>
    </rPh>
    <phoneticPr fontId="1"/>
  </si>
  <si>
    <t>狛江市</t>
    <rPh sb="0" eb="2">
      <t>コマエ</t>
    </rPh>
    <rPh sb="2" eb="3">
      <t>シ</t>
    </rPh>
    <phoneticPr fontId="1"/>
  </si>
  <si>
    <t>多摩市</t>
    <rPh sb="0" eb="2">
      <t>タマ</t>
    </rPh>
    <rPh sb="2" eb="3">
      <t>シ</t>
    </rPh>
    <phoneticPr fontId="1"/>
  </si>
  <si>
    <t>稲城市</t>
    <rPh sb="0" eb="2">
      <t>イナギ</t>
    </rPh>
    <rPh sb="2" eb="3">
      <t>シ</t>
    </rPh>
    <phoneticPr fontId="1"/>
  </si>
  <si>
    <t>調布市</t>
    <rPh sb="0" eb="2">
      <t>チョウフ</t>
    </rPh>
    <rPh sb="2" eb="3">
      <t>シ</t>
    </rPh>
    <phoneticPr fontId="1"/>
  </si>
  <si>
    <t>園、校</t>
    <rPh sb="0" eb="1">
      <t>エン</t>
    </rPh>
    <rPh sb="2" eb="3">
      <t>コウ</t>
    </rPh>
    <phoneticPr fontId="1"/>
  </si>
  <si>
    <t>住民基本台帳（各年1月1日）</t>
    <rPh sb="0" eb="6">
      <t>ジュウミンキホンダイチョウ</t>
    </rPh>
    <rPh sb="7" eb="9">
      <t>カクネン</t>
    </rPh>
    <rPh sb="10" eb="11">
      <t>ガツ</t>
    </rPh>
    <rPh sb="12" eb="13">
      <t>ニチ</t>
    </rPh>
    <phoneticPr fontId="1"/>
  </si>
  <si>
    <t>-</t>
  </si>
  <si>
    <t>住宅・土地統計調査
（家賃０円含む）</t>
    <rPh sb="0" eb="2">
      <t>ジュウタク</t>
    </rPh>
    <rPh sb="3" eb="9">
      <t>トチトウケイチョウサ</t>
    </rPh>
    <rPh sb="11" eb="13">
      <t>ヤチン</t>
    </rPh>
    <rPh sb="14" eb="15">
      <t>エン</t>
    </rPh>
    <rPh sb="15" eb="16">
      <t>フク</t>
    </rPh>
    <phoneticPr fontId="1"/>
  </si>
  <si>
    <t>東京都統計年鑑(1-1)</t>
    <rPh sb="0" eb="3">
      <t>トウキョウト</t>
    </rPh>
    <rPh sb="3" eb="7">
      <t>トウケイネンカン</t>
    </rPh>
    <phoneticPr fontId="1"/>
  </si>
  <si>
    <t>東京都統計年鑑(1-2)</t>
    <rPh sb="0" eb="3">
      <t>トウキョウト</t>
    </rPh>
    <rPh sb="3" eb="7">
      <t>トウケイネンカン</t>
    </rPh>
    <phoneticPr fontId="1"/>
  </si>
  <si>
    <t>東京都統計年鑑(1-4)</t>
    <rPh sb="0" eb="3">
      <t>トウキョウト</t>
    </rPh>
    <rPh sb="3" eb="7">
      <t>トウケイネンカン</t>
    </rPh>
    <phoneticPr fontId="1"/>
  </si>
  <si>
    <t>東京都統計年鑑（4-8,13）</t>
    <rPh sb="0" eb="3">
      <t>トウキョウト</t>
    </rPh>
    <rPh sb="3" eb="7">
      <t>トウケイネンカン</t>
    </rPh>
    <phoneticPr fontId="1"/>
  </si>
  <si>
    <t>八王子</t>
    <rPh sb="0" eb="3">
      <t>ハチオウジ</t>
    </rPh>
    <phoneticPr fontId="1"/>
  </si>
  <si>
    <t>高尾山</t>
    <rPh sb="0" eb="2">
      <t>タカオ</t>
    </rPh>
    <rPh sb="2" eb="3">
      <t>ヤマ</t>
    </rPh>
    <phoneticPr fontId="1"/>
  </si>
  <si>
    <t>西八王子</t>
    <rPh sb="0" eb="4">
      <t>ニシハチオウジ</t>
    </rPh>
    <phoneticPr fontId="1"/>
  </si>
  <si>
    <t>調布</t>
    <rPh sb="0" eb="2">
      <t>チョウフ</t>
    </rPh>
    <phoneticPr fontId="1"/>
  </si>
  <si>
    <t>府中スマート</t>
    <rPh sb="0" eb="2">
      <t>フチュウ</t>
    </rPh>
    <phoneticPr fontId="1"/>
  </si>
  <si>
    <t>稲城</t>
    <rPh sb="0" eb="2">
      <t>イナギ</t>
    </rPh>
    <phoneticPr fontId="1"/>
  </si>
  <si>
    <t>仙川</t>
    <rPh sb="0" eb="2">
      <t>センカワ</t>
    </rPh>
    <phoneticPr fontId="1"/>
  </si>
  <si>
    <t>つつじケ丘</t>
    <rPh sb="4" eb="5">
      <t>オカ</t>
    </rPh>
    <phoneticPr fontId="1"/>
  </si>
  <si>
    <t>柴崎</t>
    <rPh sb="0" eb="2">
      <t>シバサキ</t>
    </rPh>
    <phoneticPr fontId="1"/>
  </si>
  <si>
    <t>国領</t>
    <rPh sb="0" eb="2">
      <t>コクリョウ</t>
    </rPh>
    <phoneticPr fontId="1"/>
  </si>
  <si>
    <t>布田</t>
    <rPh sb="0" eb="2">
      <t>フダ</t>
    </rPh>
    <phoneticPr fontId="1"/>
  </si>
  <si>
    <t>西調布</t>
    <rPh sb="0" eb="3">
      <t>ニシチョウフ</t>
    </rPh>
    <phoneticPr fontId="1"/>
  </si>
  <si>
    <t>飛田給</t>
    <rPh sb="0" eb="3">
      <t>トビタキュウ</t>
    </rPh>
    <phoneticPr fontId="1"/>
  </si>
  <si>
    <t>京王多摩川</t>
    <rPh sb="0" eb="2">
      <t>ケイオウ</t>
    </rPh>
    <rPh sb="2" eb="5">
      <t>タマガワ</t>
    </rPh>
    <phoneticPr fontId="1"/>
  </si>
  <si>
    <t>千人／年</t>
    <rPh sb="0" eb="1">
      <t>セン</t>
    </rPh>
    <rPh sb="1" eb="2">
      <t>ニン</t>
    </rPh>
    <rPh sb="3" eb="4">
      <t>ネン</t>
    </rPh>
    <phoneticPr fontId="1"/>
  </si>
  <si>
    <t>東京都統計年鑑(4-8,13)</t>
    <rPh sb="0" eb="3">
      <t>トウキョウト</t>
    </rPh>
    <rPh sb="3" eb="7">
      <t>トウケイネンカン</t>
    </rPh>
    <phoneticPr fontId="1"/>
  </si>
  <si>
    <t>矢野口</t>
    <rPh sb="0" eb="3">
      <t>ヤノクチ</t>
    </rPh>
    <phoneticPr fontId="1"/>
  </si>
  <si>
    <t>稲城長沼</t>
    <rPh sb="0" eb="4">
      <t>イナギナガヌマ</t>
    </rPh>
    <phoneticPr fontId="1"/>
  </si>
  <si>
    <t>南多摩</t>
    <rPh sb="0" eb="3">
      <t>ミナミタマ</t>
    </rPh>
    <phoneticPr fontId="1"/>
  </si>
  <si>
    <t>京王よみうりランド</t>
    <rPh sb="0" eb="2">
      <t>ケイオウ</t>
    </rPh>
    <phoneticPr fontId="1"/>
  </si>
  <si>
    <t>小田急永山</t>
    <rPh sb="0" eb="3">
      <t>オダキュウ</t>
    </rPh>
    <rPh sb="3" eb="5">
      <t>ナガヤマ</t>
    </rPh>
    <phoneticPr fontId="1"/>
  </si>
  <si>
    <t>小田急多摩センター</t>
    <rPh sb="0" eb="3">
      <t>オダキュウ</t>
    </rPh>
    <rPh sb="3" eb="5">
      <t>タマ</t>
    </rPh>
    <phoneticPr fontId="1"/>
  </si>
  <si>
    <t>唐木田</t>
    <rPh sb="0" eb="3">
      <t>カラキダ</t>
    </rPh>
    <phoneticPr fontId="1"/>
  </si>
  <si>
    <t>聖蹟桜ヶ丘</t>
    <rPh sb="0" eb="5">
      <t>セイセキサクラガオカ</t>
    </rPh>
    <phoneticPr fontId="1"/>
  </si>
  <si>
    <t>京王永山</t>
    <rPh sb="0" eb="4">
      <t>ケイオウナガヤマ</t>
    </rPh>
    <phoneticPr fontId="1"/>
  </si>
  <si>
    <t>京王多摩センター</t>
    <rPh sb="0" eb="4">
      <t>ケイオウタマ</t>
    </rPh>
    <phoneticPr fontId="1"/>
  </si>
  <si>
    <t>多摩センター</t>
    <rPh sb="0" eb="2">
      <t>タマ</t>
    </rPh>
    <phoneticPr fontId="1"/>
  </si>
  <si>
    <t>狛江</t>
    <rPh sb="0" eb="2">
      <t>コマエ</t>
    </rPh>
    <phoneticPr fontId="1"/>
  </si>
  <si>
    <t>和泉多摩川</t>
    <rPh sb="0" eb="5">
      <t>イズミタマガワ</t>
    </rPh>
    <phoneticPr fontId="1"/>
  </si>
  <si>
    <t>日野</t>
    <rPh sb="0" eb="2">
      <t>ヒノ</t>
    </rPh>
    <phoneticPr fontId="1"/>
  </si>
  <si>
    <t>豊田</t>
    <rPh sb="0" eb="2">
      <t>トヨダ</t>
    </rPh>
    <phoneticPr fontId="1"/>
  </si>
  <si>
    <t>百草園</t>
    <rPh sb="0" eb="3">
      <t>モグサエン</t>
    </rPh>
    <phoneticPr fontId="1"/>
  </si>
  <si>
    <t>高幡不動</t>
    <rPh sb="0" eb="4">
      <t>タカハタフドウ</t>
    </rPh>
    <phoneticPr fontId="1"/>
  </si>
  <si>
    <t>多摩動物公園</t>
    <rPh sb="0" eb="6">
      <t>タマドウブツコウエン</t>
    </rPh>
    <phoneticPr fontId="1"/>
  </si>
  <si>
    <t>南平</t>
    <rPh sb="0" eb="2">
      <t>ナンペイ</t>
    </rPh>
    <phoneticPr fontId="1"/>
  </si>
  <si>
    <t>平山城址公園</t>
    <rPh sb="0" eb="2">
      <t>ヒラヤマ</t>
    </rPh>
    <rPh sb="2" eb="4">
      <t>ジョウシ</t>
    </rPh>
    <rPh sb="4" eb="6">
      <t>コウエン</t>
    </rPh>
    <phoneticPr fontId="1"/>
  </si>
  <si>
    <t>程久保</t>
    <rPh sb="0" eb="3">
      <t>ホドクボ</t>
    </rPh>
    <phoneticPr fontId="1"/>
  </si>
  <si>
    <t>万願寺</t>
    <rPh sb="0" eb="3">
      <t>マンガンジ</t>
    </rPh>
    <phoneticPr fontId="1"/>
  </si>
  <si>
    <t>甲州街道</t>
    <rPh sb="0" eb="4">
      <t>コウシュウカイドウ</t>
    </rPh>
    <phoneticPr fontId="1"/>
  </si>
  <si>
    <t>成瀬</t>
    <rPh sb="0" eb="2">
      <t>ナルセ</t>
    </rPh>
    <phoneticPr fontId="1"/>
  </si>
  <si>
    <t>町田</t>
    <rPh sb="0" eb="2">
      <t>マチダ</t>
    </rPh>
    <phoneticPr fontId="1"/>
  </si>
  <si>
    <t>相原</t>
    <rPh sb="0" eb="2">
      <t>アイハラ</t>
    </rPh>
    <phoneticPr fontId="1"/>
  </si>
  <si>
    <t>鶴川</t>
    <rPh sb="0" eb="2">
      <t>ツルカワ</t>
    </rPh>
    <phoneticPr fontId="1"/>
  </si>
  <si>
    <t>玉川学園前</t>
    <rPh sb="0" eb="5">
      <t>タマガワガクエンマエ</t>
    </rPh>
    <phoneticPr fontId="1"/>
  </si>
  <si>
    <t>つくし野</t>
    <rPh sb="3" eb="4">
      <t>ノ</t>
    </rPh>
    <phoneticPr fontId="1"/>
  </si>
  <si>
    <t>すずかけ台</t>
    <rPh sb="4" eb="5">
      <t>ダイ</t>
    </rPh>
    <phoneticPr fontId="1"/>
  </si>
  <si>
    <t>南町田ｸﾞﾗﾝﾍﾞﾘｰﾊﾟｰｸ</t>
    <rPh sb="0" eb="3">
      <t>ミナミマチダ</t>
    </rPh>
    <phoneticPr fontId="1"/>
  </si>
  <si>
    <t>多摩境</t>
    <rPh sb="0" eb="3">
      <t>タマサカイ</t>
    </rPh>
    <phoneticPr fontId="1"/>
  </si>
  <si>
    <t>府中本町</t>
    <rPh sb="0" eb="4">
      <t>フチュウホンマチ</t>
    </rPh>
    <phoneticPr fontId="1"/>
  </si>
  <si>
    <t>分倍河原</t>
    <rPh sb="0" eb="4">
      <t>ブバイガワラ</t>
    </rPh>
    <phoneticPr fontId="1"/>
  </si>
  <si>
    <t>西府</t>
    <rPh sb="0" eb="2">
      <t>ニシフ</t>
    </rPh>
    <phoneticPr fontId="1"/>
  </si>
  <si>
    <t>北府中</t>
    <rPh sb="0" eb="3">
      <t>キタフチュウ</t>
    </rPh>
    <phoneticPr fontId="1"/>
  </si>
  <si>
    <t>多磨</t>
    <rPh sb="0" eb="2">
      <t>タマ</t>
    </rPh>
    <phoneticPr fontId="1"/>
  </si>
  <si>
    <t>白糸台</t>
    <rPh sb="0" eb="3">
      <t>シライトダイ</t>
    </rPh>
    <phoneticPr fontId="1"/>
  </si>
  <si>
    <t>競艇場前</t>
    <rPh sb="0" eb="4">
      <t>キョウテイジョウマエ</t>
    </rPh>
    <phoneticPr fontId="1"/>
  </si>
  <si>
    <t>是政</t>
    <rPh sb="0" eb="2">
      <t>コレマサ</t>
    </rPh>
    <phoneticPr fontId="1"/>
  </si>
  <si>
    <t>武蔵野台</t>
    <rPh sb="0" eb="4">
      <t>ムサシノダイ</t>
    </rPh>
    <phoneticPr fontId="1"/>
  </si>
  <si>
    <t>多磨霊園</t>
    <rPh sb="0" eb="2">
      <t>タマ</t>
    </rPh>
    <rPh sb="2" eb="4">
      <t>レイエン</t>
    </rPh>
    <phoneticPr fontId="1"/>
  </si>
  <si>
    <t>東府中</t>
    <rPh sb="0" eb="3">
      <t>ヒガシフチュウ</t>
    </rPh>
    <phoneticPr fontId="1"/>
  </si>
  <si>
    <t>府中競馬正門前</t>
    <rPh sb="0" eb="7">
      <t>フチュウケイバセイモンマエ</t>
    </rPh>
    <phoneticPr fontId="1"/>
  </si>
  <si>
    <t>府中</t>
    <rPh sb="0" eb="2">
      <t>フチュウ</t>
    </rPh>
    <phoneticPr fontId="1"/>
  </si>
  <si>
    <t>中河原</t>
    <rPh sb="0" eb="3">
      <t>ナカカワラ</t>
    </rPh>
    <phoneticPr fontId="1"/>
  </si>
  <si>
    <t>高尾</t>
    <rPh sb="0" eb="2">
      <t>タカオ</t>
    </rPh>
    <phoneticPr fontId="1"/>
  </si>
  <si>
    <t>八王子みなみ野</t>
    <rPh sb="0" eb="3">
      <t>ハチオウジ</t>
    </rPh>
    <rPh sb="6" eb="7">
      <t>ノ</t>
    </rPh>
    <phoneticPr fontId="1"/>
  </si>
  <si>
    <t>片倉</t>
    <rPh sb="0" eb="2">
      <t>カタクラ</t>
    </rPh>
    <phoneticPr fontId="1"/>
  </si>
  <si>
    <t>北八王子</t>
    <rPh sb="0" eb="4">
      <t>キタハチオウジ</t>
    </rPh>
    <phoneticPr fontId="1"/>
  </si>
  <si>
    <t>小宮</t>
    <rPh sb="0" eb="2">
      <t>コミヤ</t>
    </rPh>
    <phoneticPr fontId="1"/>
  </si>
  <si>
    <t>長沼</t>
    <rPh sb="0" eb="2">
      <t>ナガヌマ</t>
    </rPh>
    <phoneticPr fontId="1"/>
  </si>
  <si>
    <t>北野</t>
    <rPh sb="0" eb="2">
      <t>キタノ</t>
    </rPh>
    <phoneticPr fontId="1"/>
  </si>
  <si>
    <t>京王八王子</t>
    <rPh sb="0" eb="5">
      <t>ケイオウハチオウジ</t>
    </rPh>
    <phoneticPr fontId="1"/>
  </si>
  <si>
    <t>京王片倉</t>
    <rPh sb="0" eb="4">
      <t>ケイオウカタクラ</t>
    </rPh>
    <phoneticPr fontId="1"/>
  </si>
  <si>
    <t>山田</t>
    <rPh sb="0" eb="2">
      <t>ヤマダ</t>
    </rPh>
    <phoneticPr fontId="1"/>
  </si>
  <si>
    <t>めじろ台</t>
    <rPh sb="3" eb="4">
      <t>ダイ</t>
    </rPh>
    <phoneticPr fontId="1"/>
  </si>
  <si>
    <t>狭間</t>
    <rPh sb="0" eb="2">
      <t>ハザマ</t>
    </rPh>
    <phoneticPr fontId="1"/>
  </si>
  <si>
    <t>高尾山口</t>
    <rPh sb="0" eb="4">
      <t>タカオヤマグチ</t>
    </rPh>
    <phoneticPr fontId="1"/>
  </si>
  <si>
    <t>京王堀之内</t>
    <rPh sb="0" eb="5">
      <t>ケイオウホリノウチ</t>
    </rPh>
    <phoneticPr fontId="1"/>
  </si>
  <si>
    <t>南大沢</t>
    <rPh sb="0" eb="3">
      <t>ミナミオオサワ</t>
    </rPh>
    <phoneticPr fontId="1"/>
  </si>
  <si>
    <t>清滝</t>
    <rPh sb="0" eb="2">
      <t>キヨタキ</t>
    </rPh>
    <phoneticPr fontId="1"/>
  </si>
  <si>
    <t>高尾山</t>
    <rPh sb="0" eb="3">
      <t>タカオサン</t>
    </rPh>
    <phoneticPr fontId="1"/>
  </si>
  <si>
    <t>松が谷</t>
    <rPh sb="0" eb="1">
      <t>マツ</t>
    </rPh>
    <rPh sb="2" eb="3">
      <t>ヤ</t>
    </rPh>
    <phoneticPr fontId="1"/>
  </si>
  <si>
    <t>大塚・帝京大学</t>
    <rPh sb="0" eb="2">
      <t>オオツカ</t>
    </rPh>
    <rPh sb="3" eb="7">
      <t>テイキョウダイガク</t>
    </rPh>
    <phoneticPr fontId="1"/>
  </si>
  <si>
    <t>中央大学・明星大学</t>
    <rPh sb="0" eb="4">
      <t>チュウオウダイガク</t>
    </rPh>
    <rPh sb="5" eb="9">
      <t>メイセイダイガク</t>
    </rPh>
    <phoneticPr fontId="1"/>
  </si>
  <si>
    <t>小田急</t>
    <rPh sb="0" eb="3">
      <t>オダキュウ</t>
    </rPh>
    <phoneticPr fontId="1"/>
  </si>
  <si>
    <t>西武</t>
    <rPh sb="0" eb="2">
      <t>セイブ</t>
    </rPh>
    <phoneticPr fontId="1"/>
  </si>
  <si>
    <t>東急</t>
    <rPh sb="0" eb="2">
      <t>トウキュウ</t>
    </rPh>
    <phoneticPr fontId="1"/>
  </si>
  <si>
    <t>京王</t>
    <rPh sb="0" eb="2">
      <t>ケイオウ</t>
    </rPh>
    <phoneticPr fontId="1"/>
  </si>
  <si>
    <t>高尾登山鉄道</t>
    <rPh sb="0" eb="2">
      <t>タカオ</t>
    </rPh>
    <rPh sb="2" eb="6">
      <t>トザンテツドウ</t>
    </rPh>
    <phoneticPr fontId="1"/>
  </si>
  <si>
    <t>多摩都市モノレール</t>
    <rPh sb="0" eb="4">
      <t>タマトシ</t>
    </rPh>
    <phoneticPr fontId="1"/>
  </si>
  <si>
    <t>※産業で示している農業、林業の事業所数、従業者数には個人経営は除かれている。</t>
    <rPh sb="1" eb="3">
      <t>サンギョウ</t>
    </rPh>
    <rPh sb="4" eb="5">
      <t>シメ</t>
    </rPh>
    <rPh sb="9" eb="11">
      <t>ノウギョウ</t>
    </rPh>
    <rPh sb="12" eb="14">
      <t>リンギョウ</t>
    </rPh>
    <rPh sb="15" eb="19">
      <t>ジギョウショスウ</t>
    </rPh>
    <rPh sb="20" eb="24">
      <t>ジュウギョウシャスウ</t>
    </rPh>
    <rPh sb="26" eb="30">
      <t>コジンケイエイ</t>
    </rPh>
    <rPh sb="31" eb="32">
      <t>ノゾ</t>
    </rPh>
    <phoneticPr fontId="1"/>
  </si>
  <si>
    <t>　製造業で示している事業所数、従業者数、製造品出荷額等、粗付加価値額は従業員４人以上の事業者のみが対象で、個人経営も除かれている。</t>
    <rPh sb="1" eb="4">
      <t>セイゾウギョウ</t>
    </rPh>
    <rPh sb="5" eb="6">
      <t>シメ</t>
    </rPh>
    <rPh sb="10" eb="14">
      <t>ジギョウショスウ</t>
    </rPh>
    <rPh sb="15" eb="19">
      <t>ジュウギョウシャスウ</t>
    </rPh>
    <rPh sb="20" eb="27">
      <t>セイゾウヒンシュッカガクトウ</t>
    </rPh>
    <rPh sb="28" eb="33">
      <t>アラフカカチ</t>
    </rPh>
    <rPh sb="33" eb="34">
      <t>ガク</t>
    </rPh>
    <rPh sb="35" eb="38">
      <t>ジュウギョウイン</t>
    </rPh>
    <rPh sb="39" eb="42">
      <t>ニンイジョウ</t>
    </rPh>
    <rPh sb="43" eb="46">
      <t>ジギョウシャ</t>
    </rPh>
    <rPh sb="49" eb="51">
      <t>タイショウ</t>
    </rPh>
    <rPh sb="53" eb="57">
      <t>コジンケイエイ</t>
    </rPh>
    <rPh sb="58" eb="59">
      <t>ノゾ</t>
    </rPh>
    <phoneticPr fontId="1"/>
  </si>
  <si>
    <t>　卸売業、小売業で示している事業所数、従業者数、年間販売額は売上のない事業者や産業小分類が不明は事業者は除かれている。</t>
    <rPh sb="1" eb="3">
      <t>オロシウリ</t>
    </rPh>
    <rPh sb="3" eb="4">
      <t>ギョウ</t>
    </rPh>
    <rPh sb="5" eb="8">
      <t>コウリギョウ</t>
    </rPh>
    <rPh sb="9" eb="10">
      <t>シメ</t>
    </rPh>
    <rPh sb="14" eb="18">
      <t>ジギョウショスウ</t>
    </rPh>
    <rPh sb="19" eb="23">
      <t>ジュウギョウシャスウ</t>
    </rPh>
    <rPh sb="24" eb="29">
      <t>ネンカンハンバイガク</t>
    </rPh>
    <rPh sb="30" eb="32">
      <t>ウリアゲ</t>
    </rPh>
    <rPh sb="35" eb="38">
      <t>ジギョウシャ</t>
    </rPh>
    <rPh sb="39" eb="44">
      <t>サンギョウショウブンルイ</t>
    </rPh>
    <rPh sb="45" eb="47">
      <t>フメイ</t>
    </rPh>
    <rPh sb="48" eb="51">
      <t>ジギョウシャ</t>
    </rPh>
    <rPh sb="52" eb="53">
      <t>ノゾ</t>
    </rPh>
    <phoneticPr fontId="1"/>
  </si>
  <si>
    <t>中央本線</t>
    <rPh sb="0" eb="4">
      <t>チュウオウホンセン</t>
    </rPh>
    <phoneticPr fontId="1"/>
  </si>
  <si>
    <t>南武線</t>
    <rPh sb="0" eb="3">
      <t>ナンブセン</t>
    </rPh>
    <phoneticPr fontId="1"/>
  </si>
  <si>
    <t>横浜線</t>
    <rPh sb="0" eb="3">
      <t>ヨコハマセン</t>
    </rPh>
    <phoneticPr fontId="1"/>
  </si>
  <si>
    <t>武蔵野線</t>
    <rPh sb="0" eb="4">
      <t>ムサシノセン</t>
    </rPh>
    <phoneticPr fontId="1"/>
  </si>
  <si>
    <t>八高線</t>
    <rPh sb="0" eb="3">
      <t>ハチコウセン</t>
    </rPh>
    <phoneticPr fontId="1"/>
  </si>
  <si>
    <t>文部科学省　学校コード</t>
    <rPh sb="0" eb="5">
      <t>モンブカガクショウ</t>
    </rPh>
    <rPh sb="6" eb="8">
      <t>ガッコウ</t>
    </rPh>
    <phoneticPr fontId="1"/>
  </si>
  <si>
    <t>％</t>
    <phoneticPr fontId="1"/>
  </si>
  <si>
    <t>東京都保健医療局</t>
    <rPh sb="0" eb="8">
      <t>トウキョウトホケンイリョウキョク</t>
    </rPh>
    <phoneticPr fontId="1"/>
  </si>
  <si>
    <t>東京都統計年鑑（20-17）</t>
    <rPh sb="0" eb="3">
      <t>トウキョウト</t>
    </rPh>
    <rPh sb="3" eb="5">
      <t>トウケイ</t>
    </rPh>
    <rPh sb="5" eb="7">
      <t>ネンカン</t>
    </rPh>
    <phoneticPr fontId="1"/>
  </si>
  <si>
    <t>1．土地利用</t>
    <rPh sb="2" eb="6">
      <t>トチリヨウ</t>
    </rPh>
    <phoneticPr fontId="1"/>
  </si>
  <si>
    <t>(1)総面積</t>
    <rPh sb="3" eb="4">
      <t>ソウ</t>
    </rPh>
    <rPh sb="4" eb="6">
      <t>メンセキ</t>
    </rPh>
    <phoneticPr fontId="1"/>
  </si>
  <si>
    <t>(2)市街化区域</t>
    <rPh sb="3" eb="8">
      <t>シガイカクイキ</t>
    </rPh>
    <phoneticPr fontId="1"/>
  </si>
  <si>
    <t>(3)公園等</t>
    <rPh sb="3" eb="5">
      <t>コウエン</t>
    </rPh>
    <rPh sb="5" eb="6">
      <t>トウ</t>
    </rPh>
    <phoneticPr fontId="1"/>
  </si>
  <si>
    <t>２．交通</t>
    <rPh sb="2" eb="4">
      <t>コウツウ</t>
    </rPh>
    <phoneticPr fontId="1"/>
  </si>
  <si>
    <t>(1)駅総数</t>
    <rPh sb="3" eb="4">
      <t>エキ</t>
    </rPh>
    <rPh sb="4" eb="5">
      <t>ソウ</t>
    </rPh>
    <rPh sb="5" eb="6">
      <t>スウ</t>
    </rPh>
    <phoneticPr fontId="1"/>
  </si>
  <si>
    <t>(2)インターチェンジ数</t>
    <rPh sb="11" eb="12">
      <t>スウ</t>
    </rPh>
    <phoneticPr fontId="1"/>
  </si>
  <si>
    <t>３．教育・学校</t>
    <rPh sb="2" eb="4">
      <t>キョウイク</t>
    </rPh>
    <rPh sb="5" eb="7">
      <t>ガッコウ</t>
    </rPh>
    <phoneticPr fontId="1"/>
  </si>
  <si>
    <t>(1)幼稚園数</t>
    <rPh sb="3" eb="7">
      <t>ヨウチエンスウ</t>
    </rPh>
    <phoneticPr fontId="1"/>
  </si>
  <si>
    <t>(2)小学校数</t>
    <rPh sb="3" eb="6">
      <t>ショウガッコウ</t>
    </rPh>
    <rPh sb="6" eb="7">
      <t>スウ</t>
    </rPh>
    <phoneticPr fontId="1"/>
  </si>
  <si>
    <t>(3)中学校数</t>
    <rPh sb="3" eb="6">
      <t>チュウガッコウ</t>
    </rPh>
    <rPh sb="6" eb="7">
      <t>スウ</t>
    </rPh>
    <phoneticPr fontId="1"/>
  </si>
  <si>
    <t>(4)高等学校数</t>
    <rPh sb="3" eb="7">
      <t>コウトウガッコウ</t>
    </rPh>
    <rPh sb="7" eb="8">
      <t>スウ</t>
    </rPh>
    <phoneticPr fontId="1"/>
  </si>
  <si>
    <t>(5)大学・短大数</t>
    <rPh sb="3" eb="5">
      <t>ダイガク</t>
    </rPh>
    <rPh sb="6" eb="8">
      <t>タンダイ</t>
    </rPh>
    <rPh sb="8" eb="9">
      <t>スウ</t>
    </rPh>
    <phoneticPr fontId="1"/>
  </si>
  <si>
    <t>４．治安・災害</t>
    <rPh sb="2" eb="4">
      <t>チアン</t>
    </rPh>
    <rPh sb="5" eb="7">
      <t>サイガイ</t>
    </rPh>
    <phoneticPr fontId="1"/>
  </si>
  <si>
    <t>(1)火災発生件数（人口千人当たり）</t>
    <rPh sb="3" eb="9">
      <t>カサイハッセイケンスウ</t>
    </rPh>
    <rPh sb="10" eb="12">
      <t>ジンコウ</t>
    </rPh>
    <rPh sb="12" eb="14">
      <t>センニン</t>
    </rPh>
    <rPh sb="14" eb="15">
      <t>ア</t>
    </rPh>
    <phoneticPr fontId="1"/>
  </si>
  <si>
    <t>(2)交通事故発生件数（人口千人当たり）</t>
    <rPh sb="3" eb="11">
      <t>コウツウジコハッセイケンスウ</t>
    </rPh>
    <rPh sb="12" eb="14">
      <t>ジンコウ</t>
    </rPh>
    <rPh sb="14" eb="16">
      <t>センニン</t>
    </rPh>
    <rPh sb="16" eb="17">
      <t>ア</t>
    </rPh>
    <phoneticPr fontId="1"/>
  </si>
  <si>
    <t>(3)刑法犯発生数（人口千人当たり）</t>
    <rPh sb="3" eb="6">
      <t>ケイホウハン</t>
    </rPh>
    <rPh sb="6" eb="9">
      <t>ハッセイスウ</t>
    </rPh>
    <rPh sb="10" eb="12">
      <t>ジンコウ</t>
    </rPh>
    <rPh sb="12" eb="14">
      <t>センニン</t>
    </rPh>
    <rPh sb="14" eb="15">
      <t>ア</t>
    </rPh>
    <phoneticPr fontId="1"/>
  </si>
  <si>
    <t>５．人口</t>
    <phoneticPr fontId="1"/>
  </si>
  <si>
    <t>(1)総数</t>
    <rPh sb="3" eb="5">
      <t>ソウスウ</t>
    </rPh>
    <phoneticPr fontId="1"/>
  </si>
  <si>
    <t>(1)世帯数</t>
    <rPh sb="3" eb="5">
      <t>セタイ</t>
    </rPh>
    <rPh sb="5" eb="6">
      <t>スウ</t>
    </rPh>
    <phoneticPr fontId="1"/>
  </si>
  <si>
    <t>(2)５年前総数</t>
    <rPh sb="4" eb="6">
      <t>ネンマエ</t>
    </rPh>
    <rPh sb="6" eb="8">
      <t>ソウスウ</t>
    </rPh>
    <phoneticPr fontId="1"/>
  </si>
  <si>
    <t>(2)５年前世帯数</t>
    <rPh sb="4" eb="6">
      <t>ネンマエ</t>
    </rPh>
    <rPh sb="6" eb="8">
      <t>セタイ</t>
    </rPh>
    <rPh sb="8" eb="9">
      <t>スウ</t>
    </rPh>
    <phoneticPr fontId="1"/>
  </si>
  <si>
    <t>(3)人口密度</t>
    <rPh sb="3" eb="7">
      <t>ジンコウミツド</t>
    </rPh>
    <phoneticPr fontId="1"/>
  </si>
  <si>
    <t>６．財政</t>
    <rPh sb="2" eb="4">
      <t>ザイセイ</t>
    </rPh>
    <phoneticPr fontId="1"/>
  </si>
  <si>
    <t>(1)財政力指数</t>
    <rPh sb="3" eb="8">
      <t>ザイセイリョクシスウ</t>
    </rPh>
    <phoneticPr fontId="1"/>
  </si>
  <si>
    <t>(1)経常収支比率</t>
    <rPh sb="3" eb="9">
      <t>ケイジョウシュウシヒリツ</t>
    </rPh>
    <phoneticPr fontId="1"/>
  </si>
  <si>
    <t>７．経済</t>
    <rPh sb="2" eb="4">
      <t>ケイザイ</t>
    </rPh>
    <phoneticPr fontId="1"/>
  </si>
  <si>
    <t>(1)事業所数</t>
    <rPh sb="3" eb="7">
      <t>ジギョウショスウ</t>
    </rPh>
    <phoneticPr fontId="1"/>
  </si>
  <si>
    <t>(2)従業員数</t>
    <rPh sb="3" eb="6">
      <t>ジュウギョウイン</t>
    </rPh>
    <rPh sb="6" eb="7">
      <t>スウ</t>
    </rPh>
    <phoneticPr fontId="1"/>
  </si>
  <si>
    <t>(3)５年前事業所数</t>
    <rPh sb="4" eb="6">
      <t>ネンマエ</t>
    </rPh>
    <rPh sb="6" eb="10">
      <t>ジギョウショスウ</t>
    </rPh>
    <phoneticPr fontId="1"/>
  </si>
  <si>
    <t>(4)５年前従業員数</t>
    <rPh sb="4" eb="6">
      <t>ネンマエ</t>
    </rPh>
    <rPh sb="6" eb="9">
      <t>ジュウギョウイン</t>
    </rPh>
    <rPh sb="9" eb="10">
      <t>スウ</t>
    </rPh>
    <phoneticPr fontId="1"/>
  </si>
  <si>
    <t>８．農業</t>
    <rPh sb="2" eb="4">
      <t>ノウギョウ</t>
    </rPh>
    <phoneticPr fontId="1"/>
  </si>
  <si>
    <t>(1)農業経営体数</t>
    <rPh sb="3" eb="5">
      <t>ノウギョウ</t>
    </rPh>
    <rPh sb="5" eb="9">
      <t>ケイエイタイスウ</t>
    </rPh>
    <phoneticPr fontId="1"/>
  </si>
  <si>
    <t>(2)５年前農業経営体数</t>
    <rPh sb="4" eb="6">
      <t>ネンマエ</t>
    </rPh>
    <rPh sb="6" eb="12">
      <t>ノウギョウケイエイタイスウ</t>
    </rPh>
    <phoneticPr fontId="1"/>
  </si>
  <si>
    <t>９．製造業</t>
    <rPh sb="2" eb="5">
      <t>セイゾウギョウ</t>
    </rPh>
    <phoneticPr fontId="1"/>
  </si>
  <si>
    <t>(1)従業者数</t>
    <rPh sb="3" eb="7">
      <t>ジュウギョウシャスウ</t>
    </rPh>
    <phoneticPr fontId="1"/>
  </si>
  <si>
    <t>(1)製造品出荷額等</t>
    <rPh sb="3" eb="6">
      <t>セイゾウヒン</t>
    </rPh>
    <rPh sb="6" eb="10">
      <t>シュッカガクトウ</t>
    </rPh>
    <phoneticPr fontId="1"/>
  </si>
  <si>
    <t>(1)粗付加価値額</t>
    <rPh sb="3" eb="9">
      <t>アラフカカチガク</t>
    </rPh>
    <phoneticPr fontId="1"/>
  </si>
  <si>
    <t>(2)５年前事業所数</t>
    <rPh sb="4" eb="6">
      <t>ネンマエ</t>
    </rPh>
    <rPh sb="6" eb="10">
      <t>ジギョウショスウ</t>
    </rPh>
    <phoneticPr fontId="1"/>
  </si>
  <si>
    <t>(2)５年前従業者数</t>
    <rPh sb="4" eb="6">
      <t>ネンマエ</t>
    </rPh>
    <rPh sb="6" eb="10">
      <t>ジュウギョウシャスウ</t>
    </rPh>
    <phoneticPr fontId="1"/>
  </si>
  <si>
    <t>(2)５年前製造品出荷額等</t>
    <rPh sb="4" eb="6">
      <t>ネンマエ</t>
    </rPh>
    <rPh sb="6" eb="9">
      <t>セイゾウヒン</t>
    </rPh>
    <rPh sb="9" eb="13">
      <t>シュッカガクトウ</t>
    </rPh>
    <phoneticPr fontId="1"/>
  </si>
  <si>
    <t>(2)５年前粗付加価値額</t>
    <rPh sb="4" eb="6">
      <t>ネンマエ</t>
    </rPh>
    <rPh sb="6" eb="12">
      <t>アラフカカチガク</t>
    </rPh>
    <phoneticPr fontId="1"/>
  </si>
  <si>
    <t>10．卸売業、
小売業</t>
    <rPh sb="3" eb="6">
      <t>オロシウリギョウ</t>
    </rPh>
    <rPh sb="8" eb="11">
      <t>コウリギョウ</t>
    </rPh>
    <phoneticPr fontId="1"/>
  </si>
  <si>
    <t>(1)年間販売額</t>
    <rPh sb="3" eb="8">
      <t>ネンカンハンバイガク</t>
    </rPh>
    <phoneticPr fontId="1"/>
  </si>
  <si>
    <t>(2)５年前年間販売額</t>
    <rPh sb="4" eb="6">
      <t>ネンマエ</t>
    </rPh>
    <rPh sb="6" eb="11">
      <t>ネンカンハンバイガク</t>
    </rPh>
    <phoneticPr fontId="1"/>
  </si>
  <si>
    <t>11．客数</t>
    <rPh sb="3" eb="5">
      <t>キャクスウ</t>
    </rPh>
    <phoneticPr fontId="1"/>
  </si>
  <si>
    <t>(1)駅乗客数</t>
    <rPh sb="3" eb="4">
      <t>エキ</t>
    </rPh>
    <rPh sb="4" eb="7">
      <t>ジョウキャクスウ</t>
    </rPh>
    <phoneticPr fontId="1"/>
  </si>
  <si>
    <t>12．労働</t>
    <rPh sb="3" eb="5">
      <t>ロウドウ</t>
    </rPh>
    <phoneticPr fontId="1"/>
  </si>
  <si>
    <t>(1)求人情報の比較（指数）</t>
    <rPh sb="3" eb="5">
      <t>キュウジン</t>
    </rPh>
    <rPh sb="5" eb="7">
      <t>ジョウホウ</t>
    </rPh>
    <rPh sb="8" eb="10">
      <t>ヒカク</t>
    </rPh>
    <rPh sb="11" eb="13">
      <t>シスウ</t>
    </rPh>
    <phoneticPr fontId="1"/>
  </si>
  <si>
    <t>(2)完全失業率</t>
    <rPh sb="3" eb="8">
      <t>カンゼンシツギョウリツ</t>
    </rPh>
    <phoneticPr fontId="1"/>
  </si>
  <si>
    <t>(3)平均所得
  （課税所得／納税義務者）</t>
    <rPh sb="3" eb="7">
      <t>ヘイキンショトク</t>
    </rPh>
    <rPh sb="11" eb="13">
      <t>カゼイ</t>
    </rPh>
    <rPh sb="13" eb="15">
      <t>ショトク</t>
    </rPh>
    <rPh sb="16" eb="18">
      <t>ノウゼイ</t>
    </rPh>
    <rPh sb="18" eb="21">
      <t>ギムシャ</t>
    </rPh>
    <phoneticPr fontId="1"/>
  </si>
  <si>
    <t>13．福祉</t>
    <rPh sb="3" eb="5">
      <t>フクシ</t>
    </rPh>
    <phoneticPr fontId="1"/>
  </si>
  <si>
    <t>(1)出生数</t>
    <rPh sb="3" eb="6">
      <t>シュッショウスウ</t>
    </rPh>
    <phoneticPr fontId="1"/>
  </si>
  <si>
    <t>(2)合計特殊出生率</t>
    <rPh sb="3" eb="10">
      <t>ゴウケイトクシュシュッショウリツ</t>
    </rPh>
    <phoneticPr fontId="1"/>
  </si>
  <si>
    <t>(3)待機児童数</t>
    <rPh sb="3" eb="8">
      <t>タイキジドウスウ</t>
    </rPh>
    <phoneticPr fontId="1"/>
  </si>
  <si>
    <t>(4)病院数</t>
    <rPh sb="3" eb="6">
      <t>ビョウインスウ</t>
    </rPh>
    <phoneticPr fontId="1"/>
  </si>
  <si>
    <t>(5)一般診療所数</t>
    <rPh sb="3" eb="5">
      <t>イッパン</t>
    </rPh>
    <rPh sb="5" eb="8">
      <t>シンリョウジョ</t>
    </rPh>
    <rPh sb="8" eb="9">
      <t>スウ</t>
    </rPh>
    <phoneticPr fontId="1"/>
  </si>
  <si>
    <t>14．生徒・学生</t>
    <rPh sb="3" eb="5">
      <t>セイト</t>
    </rPh>
    <rPh sb="6" eb="8">
      <t>ガクセイ</t>
    </rPh>
    <phoneticPr fontId="1"/>
  </si>
  <si>
    <t>(1)幼稚園児数</t>
    <rPh sb="3" eb="5">
      <t>ヨウチ</t>
    </rPh>
    <rPh sb="5" eb="7">
      <t>エンジ</t>
    </rPh>
    <rPh sb="7" eb="8">
      <t>スウ</t>
    </rPh>
    <phoneticPr fontId="1"/>
  </si>
  <si>
    <t>(2)小学校児童数</t>
    <rPh sb="3" eb="6">
      <t>ショウガッコウ</t>
    </rPh>
    <rPh sb="6" eb="9">
      <t>ジドウスウ</t>
    </rPh>
    <phoneticPr fontId="1"/>
  </si>
  <si>
    <t>(3)中学校生徒数</t>
    <rPh sb="3" eb="6">
      <t>チュウガッコウ</t>
    </rPh>
    <rPh sb="6" eb="9">
      <t>セイトスウ</t>
    </rPh>
    <phoneticPr fontId="1"/>
  </si>
  <si>
    <t>(5)大学・短大生徒数</t>
    <rPh sb="3" eb="5">
      <t>ダイガク</t>
    </rPh>
    <rPh sb="6" eb="8">
      <t>タンダイ</t>
    </rPh>
    <rPh sb="8" eb="10">
      <t>セイト</t>
    </rPh>
    <rPh sb="10" eb="11">
      <t>スウ</t>
    </rPh>
    <phoneticPr fontId="1"/>
  </si>
  <si>
    <t>15．家賃</t>
    <rPh sb="3" eb="5">
      <t>ヤチン</t>
    </rPh>
    <phoneticPr fontId="1"/>
  </si>
  <si>
    <t>(1)民営借家の平均家賃</t>
    <rPh sb="3" eb="5">
      <t>ミンエイ</t>
    </rPh>
    <rPh sb="5" eb="7">
      <t>シャクヤ</t>
    </rPh>
    <rPh sb="8" eb="10">
      <t>ヘイキン</t>
    </rPh>
    <rPh sb="10" eb="12">
      <t>ヤチン</t>
    </rPh>
    <phoneticPr fontId="1"/>
  </si>
  <si>
    <t>(1)火災発生件数</t>
    <rPh sb="3" eb="9">
      <t>カサイハッセイケンスウ</t>
    </rPh>
    <phoneticPr fontId="1"/>
  </si>
  <si>
    <t>(2)交通事故発生件数</t>
    <rPh sb="3" eb="11">
      <t>コウツウジコハッセイケンスウ</t>
    </rPh>
    <phoneticPr fontId="1"/>
  </si>
  <si>
    <t>(3)刑法犯発生数</t>
    <rPh sb="3" eb="6">
      <t>ケイホウハン</t>
    </rPh>
    <rPh sb="6" eb="9">
      <t>ハッセイスウ</t>
    </rPh>
    <phoneticPr fontId="1"/>
  </si>
  <si>
    <t>(4)人口</t>
    <rPh sb="3" eb="5">
      <t>ジンコウ</t>
    </rPh>
    <phoneticPr fontId="1"/>
  </si>
  <si>
    <t>(3)課税対象所得</t>
    <rPh sb="3" eb="7">
      <t>カゼイタイショウ</t>
    </rPh>
    <phoneticPr fontId="1"/>
  </si>
  <si>
    <t>(3)所得割の納税義務者数</t>
    <rPh sb="3" eb="6">
      <t>ショトクワリ</t>
    </rPh>
    <rPh sb="9" eb="13">
      <t>ギムシャスウ</t>
    </rPh>
    <phoneticPr fontId="1"/>
  </si>
  <si>
    <t>【参考】</t>
    <rPh sb="1" eb="3">
      <t>サンコウ</t>
    </rPh>
    <phoneticPr fontId="1"/>
  </si>
  <si>
    <t>(2)インターチェンジ名</t>
    <rPh sb="11" eb="12">
      <t>メイ</t>
    </rPh>
    <phoneticPr fontId="1"/>
  </si>
  <si>
    <t>学校基本統計
（東京都の統計）</t>
    <rPh sb="0" eb="2">
      <t>ガッコウ</t>
    </rPh>
    <rPh sb="2" eb="4">
      <t>キホン</t>
    </rPh>
    <rPh sb="4" eb="6">
      <t>トウケイ</t>
    </rPh>
    <rPh sb="8" eb="11">
      <t>トウキョウト</t>
    </rPh>
    <rPh sb="12" eb="14">
      <t>トウケイ</t>
    </rPh>
    <phoneticPr fontId="1"/>
  </si>
  <si>
    <t>区市町別交通人身事故
発生状況</t>
    <rPh sb="0" eb="1">
      <t>ク</t>
    </rPh>
    <rPh sb="1" eb="3">
      <t>シチョウ</t>
    </rPh>
    <rPh sb="3" eb="4">
      <t>ベツ</t>
    </rPh>
    <rPh sb="4" eb="6">
      <t>コウツウ</t>
    </rPh>
    <rPh sb="6" eb="8">
      <t>ジンシン</t>
    </rPh>
    <rPh sb="8" eb="10">
      <t>ジコ</t>
    </rPh>
    <rPh sb="11" eb="13">
      <t>ハッセイ</t>
    </rPh>
    <rPh sb="13" eb="15">
      <t>ジョウキョウ</t>
    </rPh>
    <phoneticPr fontId="1"/>
  </si>
  <si>
    <t>地方公共団体の
主要財政指標一覧</t>
    <rPh sb="0" eb="7">
      <t>チホウコウキョ</t>
    </rPh>
    <rPh sb="8" eb="16">
      <t>シュヨウザイセイシヒョウイチラン</t>
    </rPh>
    <phoneticPr fontId="1"/>
  </si>
  <si>
    <t>RESAS
（産業構造マップ・雇用）</t>
    <rPh sb="7" eb="11">
      <t>サンギョウコウゾウ</t>
    </rPh>
    <rPh sb="15" eb="17">
      <t>コヨウ</t>
    </rPh>
    <phoneticPr fontId="1"/>
  </si>
  <si>
    <t>e-stat　市町村のすがた
　社会人口　F労働</t>
    <rPh sb="7" eb="10">
      <t>シチョウソン</t>
    </rPh>
    <rPh sb="16" eb="18">
      <t>シャカイ</t>
    </rPh>
    <rPh sb="18" eb="20">
      <t>ジンコウ</t>
    </rPh>
    <rPh sb="22" eb="24">
      <t>ロウドウ</t>
    </rPh>
    <phoneticPr fontId="1"/>
  </si>
  <si>
    <t>市町村税課税状況等の調
（市町村別11表）</t>
    <rPh sb="13" eb="16">
      <t>シチョウソン</t>
    </rPh>
    <rPh sb="16" eb="17">
      <t>ベツ</t>
    </rPh>
    <rPh sb="19" eb="20">
      <t>ヒョウ</t>
    </rPh>
    <phoneticPr fontId="1"/>
  </si>
  <si>
    <t>医療施設調査
（東京都の統計）</t>
    <rPh sb="0" eb="6">
      <t>イリョウシセツチョウサ</t>
    </rPh>
    <rPh sb="8" eb="11">
      <t>トウキョウト</t>
    </rPh>
    <rPh sb="12" eb="14">
      <t>トウケイ</t>
    </rPh>
    <phoneticPr fontId="1"/>
  </si>
  <si>
    <t>各市調査</t>
    <rPh sb="0" eb="1">
      <t>カク</t>
    </rPh>
    <rPh sb="1" eb="2">
      <t>シ</t>
    </rPh>
    <rPh sb="2" eb="4">
      <t>チョウサ</t>
    </rPh>
    <phoneticPr fontId="1"/>
  </si>
  <si>
    <t>【ＪＲ】</t>
    <phoneticPr fontId="1"/>
  </si>
  <si>
    <t>【私鉄等】</t>
    <rPh sb="1" eb="4">
      <t>シテツトウ</t>
    </rPh>
    <phoneticPr fontId="1"/>
  </si>
  <si>
    <t>(4)高等学校生徒数</t>
    <rPh sb="3" eb="7">
      <t>コウトウガッコウ</t>
    </rPh>
    <rPh sb="7" eb="10">
      <t>セイトスウ</t>
    </rPh>
    <phoneticPr fontId="1"/>
  </si>
  <si>
    <t>農林業センサス
（都道府県版・東京都）</t>
    <rPh sb="0" eb="3">
      <t>ノウリンギョウ</t>
    </rPh>
    <rPh sb="9" eb="13">
      <t>トドウフケン</t>
    </rPh>
    <rPh sb="13" eb="14">
      <t>バン</t>
    </rPh>
    <rPh sb="15" eb="18">
      <t>トウキョウト</t>
    </rPh>
    <phoneticPr fontId="1"/>
  </si>
  <si>
    <t>生産年齢人口</t>
    <rPh sb="0" eb="2">
      <t>セイサン</t>
    </rPh>
    <rPh sb="2" eb="4">
      <t>ネンレイ</t>
    </rPh>
    <rPh sb="4" eb="6">
      <t>ジンコウ</t>
    </rPh>
    <phoneticPr fontId="1"/>
  </si>
  <si>
    <t>高齢者人口</t>
    <rPh sb="0" eb="3">
      <t>コウレイシャ</t>
    </rPh>
    <rPh sb="3" eb="5">
      <t>ジンコウ</t>
    </rPh>
    <phoneticPr fontId="1"/>
  </si>
  <si>
    <t>(3)人口増減比率</t>
    <rPh sb="3" eb="5">
      <t>ジンコウ</t>
    </rPh>
    <rPh sb="5" eb="7">
      <t>ゾウゲン</t>
    </rPh>
    <rPh sb="7" eb="9">
      <t>ヒリツ</t>
    </rPh>
    <phoneticPr fontId="1"/>
  </si>
  <si>
    <t>(3)世帯増減比率</t>
    <rPh sb="3" eb="5">
      <t>セタイ</t>
    </rPh>
    <rPh sb="5" eb="7">
      <t>ゾウゲン</t>
    </rPh>
    <rPh sb="7" eb="9">
      <t>ヒリツ</t>
    </rPh>
    <phoneticPr fontId="1"/>
  </si>
  <si>
    <t>(5)事業所数増減比率</t>
    <rPh sb="3" eb="7">
      <t>ジギョウショスウ</t>
    </rPh>
    <rPh sb="7" eb="9">
      <t>ゾウゲン</t>
    </rPh>
    <rPh sb="9" eb="11">
      <t>ヒリツ</t>
    </rPh>
    <phoneticPr fontId="1"/>
  </si>
  <si>
    <t>(5)従業員数増減比率</t>
    <rPh sb="3" eb="6">
      <t>ジュウギョウイン</t>
    </rPh>
    <rPh sb="6" eb="7">
      <t>スウ</t>
    </rPh>
    <rPh sb="7" eb="9">
      <t>ゾウゲン</t>
    </rPh>
    <rPh sb="9" eb="11">
      <t>ヒリツ</t>
    </rPh>
    <phoneticPr fontId="1"/>
  </si>
  <si>
    <t>(3)農家数増減比率</t>
    <rPh sb="3" eb="6">
      <t>ノウカスウ</t>
    </rPh>
    <rPh sb="6" eb="8">
      <t>ゾウゲン</t>
    </rPh>
    <rPh sb="8" eb="10">
      <t>ヒリツ</t>
    </rPh>
    <phoneticPr fontId="1"/>
  </si>
  <si>
    <t>(3)事業所数増減比率</t>
    <rPh sb="3" eb="7">
      <t>ジギョウショスウ</t>
    </rPh>
    <rPh sb="7" eb="9">
      <t>ゾウゲン</t>
    </rPh>
    <rPh sb="9" eb="11">
      <t>ヒリツ</t>
    </rPh>
    <phoneticPr fontId="1"/>
  </si>
  <si>
    <t>(3)従業者数増減比率</t>
    <rPh sb="3" eb="7">
      <t>ジュウギョウシャスウ</t>
    </rPh>
    <rPh sb="7" eb="9">
      <t>ゾウゲン</t>
    </rPh>
    <rPh sb="9" eb="11">
      <t>ヒリツ</t>
    </rPh>
    <phoneticPr fontId="1"/>
  </si>
  <si>
    <t>(3)製造品出荷額等増減比率</t>
    <rPh sb="3" eb="6">
      <t>セイゾウヒン</t>
    </rPh>
    <rPh sb="6" eb="10">
      <t>シュッカガクトウ</t>
    </rPh>
    <rPh sb="10" eb="12">
      <t>ゾウゲン</t>
    </rPh>
    <rPh sb="12" eb="14">
      <t>ヒリツ</t>
    </rPh>
    <phoneticPr fontId="1"/>
  </si>
  <si>
    <t>(3)粗付加価値額増減比率</t>
    <rPh sb="3" eb="9">
      <t>アラフカカチガク</t>
    </rPh>
    <rPh sb="9" eb="11">
      <t>ゾウゲン</t>
    </rPh>
    <rPh sb="11" eb="13">
      <t>ヒリツ</t>
    </rPh>
    <phoneticPr fontId="1"/>
  </si>
  <si>
    <t>(3)年間販売額増減比率</t>
    <rPh sb="3" eb="8">
      <t>ネンカンハンバイガク</t>
    </rPh>
    <rPh sb="8" eb="10">
      <t>ゾウゲン</t>
    </rPh>
    <rPh sb="10" eb="12">
      <t>ヒリツ</t>
    </rPh>
    <phoneticPr fontId="1"/>
  </si>
  <si>
    <t>各市調査</t>
    <rPh sb="0" eb="2">
      <t>カクシ</t>
    </rPh>
    <rPh sb="2" eb="4">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</si>
</sst>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0.0"/>
  </numFmts>
  <fonts count="7" x14ac:knownFonts="1">
    <font>
      <sz val="12"/>
      <color theme="1"/>
      <name val="ＭＳ 明朝"/>
      <family val="2"/>
      <charset val="128"/>
    </font>
    <font>
      <sz val="6"/>
      <name val="ＭＳ 明朝"/>
      <family val="2"/>
      <charset val="128"/>
    </font>
    <font>
      <sz val="12"/>
      <color theme="1"/>
      <name val="ＭＳ 明朝"/>
      <family val="2"/>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79">
    <xf numFmtId="0" fontId="0" fillId="0" borderId="0" xfId="0">
      <alignment vertical="center"/>
    </xf>
    <xf numFmtId="0" fontId="3" fillId="0" borderId="2" xfId="0" applyFont="1" applyBorder="1" applyAlignment="1">
      <alignment horizontal="center" vertical="center"/>
    </xf>
    <xf numFmtId="0" fontId="3" fillId="0" borderId="0" xfId="0" applyFont="1">
      <alignment vertical="center"/>
    </xf>
    <xf numFmtId="38" fontId="3" fillId="0" borderId="1" xfId="1" applyFont="1" applyBorder="1">
      <alignment vertical="center"/>
    </xf>
    <xf numFmtId="0" fontId="3" fillId="0" borderId="2" xfId="0" applyFont="1" applyBorder="1" applyAlignment="1">
      <alignment horizontal="center" vertical="center" wrapText="1"/>
    </xf>
    <xf numFmtId="0" fontId="3" fillId="0" borderId="4" xfId="0" applyFont="1" applyBorder="1">
      <alignment vertical="center"/>
    </xf>
    <xf numFmtId="0" fontId="3" fillId="0" borderId="1"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6" xfId="0" applyFont="1" applyBorder="1" applyAlignment="1">
      <alignment horizontal="center" vertical="center"/>
    </xf>
    <xf numFmtId="0" fontId="3" fillId="0" borderId="6"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wrapText="1"/>
    </xf>
    <xf numFmtId="177" fontId="3" fillId="2" borderId="1" xfId="0" applyNumberFormat="1" applyFont="1" applyFill="1" applyBorder="1">
      <alignment vertical="center"/>
    </xf>
    <xf numFmtId="0" fontId="4" fillId="0" borderId="1" xfId="0" applyFont="1" applyBorder="1">
      <alignment vertical="center"/>
    </xf>
    <xf numFmtId="0" fontId="3" fillId="0" borderId="1" xfId="0" applyFont="1" applyBorder="1" applyAlignment="1">
      <alignment horizontal="center" vertical="center"/>
    </xf>
    <xf numFmtId="176" fontId="3" fillId="2" borderId="1" xfId="2" applyNumberFormat="1" applyFont="1" applyFill="1" applyBorder="1">
      <alignment vertical="center"/>
    </xf>
    <xf numFmtId="178" fontId="3" fillId="2" borderId="1" xfId="2" applyNumberFormat="1" applyFont="1" applyFill="1" applyBorder="1">
      <alignment vertical="center"/>
    </xf>
    <xf numFmtId="38" fontId="3" fillId="2" borderId="1" xfId="1" applyFont="1" applyFill="1" applyBorder="1">
      <alignment vertical="center"/>
    </xf>
    <xf numFmtId="178" fontId="3" fillId="2" borderId="1" xfId="0" applyNumberFormat="1" applyFont="1" applyFill="1" applyBorder="1">
      <alignment vertical="center"/>
    </xf>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left" vertical="center" wrapText="1"/>
    </xf>
    <xf numFmtId="38" fontId="3" fillId="0" borderId="3" xfId="1" applyFont="1" applyBorder="1" applyAlignment="1">
      <alignment vertical="center"/>
    </xf>
    <xf numFmtId="38" fontId="3" fillId="0" borderId="4" xfId="1" applyFont="1" applyBorder="1" applyAlignment="1">
      <alignment vertical="center"/>
    </xf>
    <xf numFmtId="0" fontId="3" fillId="0" borderId="15" xfId="0" applyFont="1" applyBorder="1">
      <alignment vertical="center"/>
    </xf>
    <xf numFmtId="38" fontId="3" fillId="0" borderId="15" xfId="1" applyFont="1" applyBorder="1" applyAlignment="1">
      <alignment vertical="center"/>
    </xf>
    <xf numFmtId="0" fontId="3" fillId="0" borderId="9" xfId="0" applyFont="1" applyBorder="1">
      <alignment vertical="center"/>
    </xf>
    <xf numFmtId="0" fontId="5" fillId="0" borderId="2" xfId="0" applyFont="1" applyBorder="1">
      <alignment vertical="center"/>
    </xf>
    <xf numFmtId="0" fontId="6" fillId="0" borderId="2" xfId="0" applyFont="1" applyBorder="1">
      <alignment vertical="center"/>
    </xf>
    <xf numFmtId="0" fontId="4" fillId="0" borderId="4" xfId="0" applyFont="1" applyBorder="1">
      <alignment vertical="center"/>
    </xf>
    <xf numFmtId="2" fontId="3" fillId="0" borderId="1" xfId="0" applyNumberFormat="1" applyFont="1" applyBorder="1">
      <alignment vertical="center"/>
    </xf>
    <xf numFmtId="38" fontId="3" fillId="0" borderId="0" xfId="1" applyFont="1" applyBorder="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4" xfId="1" applyFont="1" applyBorder="1" applyAlignment="1">
      <alignment horizontal="center" vertical="center"/>
    </xf>
    <xf numFmtId="38" fontId="3" fillId="0" borderId="7" xfId="1" applyFont="1" applyBorder="1" applyAlignment="1">
      <alignment horizontal="center" vertical="center"/>
    </xf>
    <xf numFmtId="38" fontId="3" fillId="0" borderId="14" xfId="1" applyFont="1" applyBorder="1" applyAlignment="1">
      <alignment horizontal="center" vertical="center"/>
    </xf>
    <xf numFmtId="38" fontId="3" fillId="0" borderId="11" xfId="1" applyFont="1" applyBorder="1" applyAlignment="1">
      <alignment horizontal="center" vertical="center"/>
    </xf>
    <xf numFmtId="38" fontId="3" fillId="0" borderId="9" xfId="1" applyFont="1" applyBorder="1" applyAlignment="1">
      <alignment horizontal="center" vertical="center"/>
    </xf>
    <xf numFmtId="38" fontId="3" fillId="0" borderId="15" xfId="1" applyFont="1" applyBorder="1" applyAlignment="1">
      <alignment horizontal="center" vertical="center"/>
    </xf>
    <xf numFmtId="38" fontId="3" fillId="0" borderId="10" xfId="1"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5"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20"/>
  <sheetViews>
    <sheetView tabSelected="1" view="pageBreakPreview" zoomScale="80" zoomScaleNormal="89" zoomScaleSheetLayoutView="80" workbookViewId="0">
      <pane xSplit="1" ySplit="2" topLeftCell="B3" activePane="bottomRight" state="frozen"/>
      <selection pane="topRight" activeCell="B1" sqref="B1"/>
      <selection pane="bottomLeft" activeCell="A3" sqref="A3"/>
      <selection pane="bottomRight" sqref="A1:A2"/>
    </sheetView>
  </sheetViews>
  <sheetFormatPr defaultRowHeight="14.4" x14ac:dyDescent="0.2"/>
  <cols>
    <col min="1" max="1" width="16.69921875" style="2" customWidth="1"/>
    <col min="2" max="2" width="3.59765625" style="2" customWidth="1"/>
    <col min="3" max="3" width="31.3984375" style="2" customWidth="1"/>
    <col min="4" max="11" width="14.69921875" style="2" customWidth="1"/>
    <col min="12" max="12" width="9.8984375" style="2" customWidth="1"/>
    <col min="13" max="13" width="6.796875" style="22" customWidth="1"/>
    <col min="14" max="14" width="28.19921875" style="22" customWidth="1"/>
    <col min="15" max="15" width="43.09765625" style="2" hidden="1" customWidth="1"/>
    <col min="16" max="16384" width="8.796875" style="2"/>
  </cols>
  <sheetData>
    <row r="1" spans="1:15" x14ac:dyDescent="0.2">
      <c r="A1" s="42"/>
      <c r="B1" s="56"/>
      <c r="C1" s="58"/>
      <c r="D1" s="42" t="s">
        <v>68</v>
      </c>
      <c r="E1" s="42" t="s">
        <v>69</v>
      </c>
      <c r="F1" s="42" t="s">
        <v>75</v>
      </c>
      <c r="G1" s="42" t="s">
        <v>70</v>
      </c>
      <c r="H1" s="42" t="s">
        <v>71</v>
      </c>
      <c r="I1" s="42" t="s">
        <v>72</v>
      </c>
      <c r="J1" s="42" t="s">
        <v>73</v>
      </c>
      <c r="K1" s="42" t="s">
        <v>74</v>
      </c>
      <c r="L1" s="42" t="s">
        <v>4</v>
      </c>
      <c r="M1" s="42" t="s">
        <v>1</v>
      </c>
      <c r="N1" s="42" t="s">
        <v>2</v>
      </c>
      <c r="O1" s="42" t="s">
        <v>25</v>
      </c>
    </row>
    <row r="2" spans="1:15" x14ac:dyDescent="0.2">
      <c r="A2" s="44"/>
      <c r="B2" s="57"/>
      <c r="C2" s="59"/>
      <c r="D2" s="44"/>
      <c r="E2" s="44"/>
      <c r="F2" s="44"/>
      <c r="G2" s="44"/>
      <c r="H2" s="44"/>
      <c r="I2" s="44"/>
      <c r="J2" s="44"/>
      <c r="K2" s="44"/>
      <c r="L2" s="44"/>
      <c r="M2" s="44"/>
      <c r="N2" s="44"/>
      <c r="O2" s="44"/>
    </row>
    <row r="3" spans="1:15" x14ac:dyDescent="0.2">
      <c r="A3" s="53" t="s">
        <v>184</v>
      </c>
      <c r="B3" s="45" t="s">
        <v>185</v>
      </c>
      <c r="C3" s="62"/>
      <c r="D3" s="3">
        <v>18638</v>
      </c>
      <c r="E3" s="3">
        <v>2943</v>
      </c>
      <c r="F3" s="3">
        <v>2158</v>
      </c>
      <c r="G3" s="3">
        <v>7155</v>
      </c>
      <c r="H3" s="3">
        <v>2755</v>
      </c>
      <c r="I3" s="3">
        <v>639</v>
      </c>
      <c r="J3" s="3">
        <v>2101</v>
      </c>
      <c r="K3" s="3">
        <v>1797</v>
      </c>
      <c r="L3" s="42" t="s">
        <v>5</v>
      </c>
      <c r="M3" s="4">
        <v>2022</v>
      </c>
      <c r="N3" s="4" t="s">
        <v>80</v>
      </c>
      <c r="O3" s="77" t="s">
        <v>29</v>
      </c>
    </row>
    <row r="4" spans="1:15" ht="29.4" customHeight="1" x14ac:dyDescent="0.2">
      <c r="A4" s="43"/>
      <c r="B4" s="5"/>
      <c r="C4" s="6" t="s">
        <v>186</v>
      </c>
      <c r="D4" s="3">
        <v>8151</v>
      </c>
      <c r="E4" s="3">
        <v>2725</v>
      </c>
      <c r="F4" s="3">
        <v>2048</v>
      </c>
      <c r="G4" s="3">
        <v>5482</v>
      </c>
      <c r="H4" s="3">
        <v>2244</v>
      </c>
      <c r="I4" s="3">
        <v>582</v>
      </c>
      <c r="J4" s="3">
        <v>2019</v>
      </c>
      <c r="K4" s="3">
        <v>1581</v>
      </c>
      <c r="L4" s="43"/>
      <c r="M4" s="4">
        <v>2022</v>
      </c>
      <c r="N4" s="4" t="s">
        <v>82</v>
      </c>
      <c r="O4" s="75"/>
    </row>
    <row r="5" spans="1:15" ht="31.8" customHeight="1" x14ac:dyDescent="0.2">
      <c r="A5" s="44"/>
      <c r="B5" s="7"/>
      <c r="C5" s="6" t="s">
        <v>187</v>
      </c>
      <c r="D5" s="3">
        <v>926</v>
      </c>
      <c r="E5" s="3">
        <v>275</v>
      </c>
      <c r="F5" s="6">
        <v>191</v>
      </c>
      <c r="G5" s="3">
        <v>437</v>
      </c>
      <c r="H5" s="3">
        <v>147</v>
      </c>
      <c r="I5" s="3">
        <v>24</v>
      </c>
      <c r="J5" s="3">
        <v>305</v>
      </c>
      <c r="K5" s="3">
        <v>277</v>
      </c>
      <c r="L5" s="44"/>
      <c r="M5" s="4">
        <v>2022</v>
      </c>
      <c r="N5" s="4" t="s">
        <v>81</v>
      </c>
      <c r="O5" s="76"/>
    </row>
    <row r="6" spans="1:15" x14ac:dyDescent="0.2">
      <c r="A6" s="8"/>
      <c r="B6" s="9"/>
      <c r="C6" s="9"/>
      <c r="D6" s="9"/>
      <c r="E6" s="9"/>
      <c r="F6" s="9"/>
      <c r="G6" s="9"/>
      <c r="H6" s="9"/>
      <c r="I6" s="9"/>
      <c r="J6" s="9"/>
      <c r="K6" s="9"/>
      <c r="L6" s="9"/>
      <c r="M6" s="39"/>
      <c r="N6" s="10"/>
      <c r="O6" s="11"/>
    </row>
    <row r="7" spans="1:15" x14ac:dyDescent="0.2">
      <c r="A7" s="42" t="s">
        <v>188</v>
      </c>
      <c r="B7" s="12" t="s">
        <v>189</v>
      </c>
      <c r="C7" s="6"/>
      <c r="D7" s="6">
        <f t="shared" ref="D7:K7" si="0">+D8+D9</f>
        <v>23</v>
      </c>
      <c r="E7" s="6">
        <f t="shared" si="0"/>
        <v>15</v>
      </c>
      <c r="F7" s="6">
        <f>+F8+F9</f>
        <v>9</v>
      </c>
      <c r="G7" s="6">
        <f t="shared" si="0"/>
        <v>10</v>
      </c>
      <c r="H7" s="6">
        <f t="shared" si="0"/>
        <v>12</v>
      </c>
      <c r="I7" s="6">
        <f t="shared" si="0"/>
        <v>2</v>
      </c>
      <c r="J7" s="6">
        <f t="shared" si="0"/>
        <v>7</v>
      </c>
      <c r="K7" s="6">
        <f t="shared" si="0"/>
        <v>5</v>
      </c>
      <c r="L7" s="42" t="s">
        <v>6</v>
      </c>
      <c r="M7" s="42">
        <v>2022</v>
      </c>
      <c r="N7" s="42" t="s">
        <v>83</v>
      </c>
      <c r="O7" s="77" t="s">
        <v>31</v>
      </c>
    </row>
    <row r="8" spans="1:15" x14ac:dyDescent="0.2">
      <c r="A8" s="43"/>
      <c r="B8" s="5"/>
      <c r="C8" s="6" t="s">
        <v>0</v>
      </c>
      <c r="D8" s="6">
        <v>7</v>
      </c>
      <c r="E8" s="6">
        <v>4</v>
      </c>
      <c r="F8" s="6">
        <v>0</v>
      </c>
      <c r="G8" s="6">
        <v>3</v>
      </c>
      <c r="H8" s="6">
        <v>2</v>
      </c>
      <c r="I8" s="6">
        <v>0</v>
      </c>
      <c r="J8" s="6">
        <v>0</v>
      </c>
      <c r="K8" s="6">
        <v>3</v>
      </c>
      <c r="L8" s="43"/>
      <c r="M8" s="43"/>
      <c r="N8" s="43"/>
      <c r="O8" s="75"/>
    </row>
    <row r="9" spans="1:15" x14ac:dyDescent="0.2">
      <c r="A9" s="43"/>
      <c r="B9" s="7"/>
      <c r="C9" s="6" t="s">
        <v>20</v>
      </c>
      <c r="D9" s="6">
        <v>16</v>
      </c>
      <c r="E9" s="6">
        <v>11</v>
      </c>
      <c r="F9" s="6">
        <v>9</v>
      </c>
      <c r="G9" s="6">
        <v>7</v>
      </c>
      <c r="H9" s="6">
        <v>10</v>
      </c>
      <c r="I9" s="6">
        <v>2</v>
      </c>
      <c r="J9" s="6">
        <v>7</v>
      </c>
      <c r="K9" s="6">
        <v>2</v>
      </c>
      <c r="L9" s="43"/>
      <c r="M9" s="44"/>
      <c r="N9" s="44"/>
      <c r="O9" s="75"/>
    </row>
    <row r="10" spans="1:15" x14ac:dyDescent="0.2">
      <c r="A10" s="44"/>
      <c r="B10" s="6" t="s">
        <v>190</v>
      </c>
      <c r="C10" s="6"/>
      <c r="D10" s="6">
        <v>3</v>
      </c>
      <c r="E10" s="6">
        <v>2</v>
      </c>
      <c r="F10" s="6">
        <v>1</v>
      </c>
      <c r="G10" s="6">
        <v>0</v>
      </c>
      <c r="H10" s="6">
        <v>0</v>
      </c>
      <c r="I10" s="6">
        <v>0</v>
      </c>
      <c r="J10" s="6">
        <v>0</v>
      </c>
      <c r="K10" s="6">
        <v>0</v>
      </c>
      <c r="L10" s="44"/>
      <c r="M10" s="16">
        <v>2024</v>
      </c>
      <c r="N10" s="1" t="s">
        <v>280</v>
      </c>
      <c r="O10" s="76"/>
    </row>
    <row r="11" spans="1:15" x14ac:dyDescent="0.2">
      <c r="A11" s="8"/>
      <c r="B11" s="9"/>
      <c r="C11" s="9"/>
      <c r="D11" s="9"/>
      <c r="E11" s="9"/>
      <c r="F11" s="9"/>
      <c r="G11" s="9"/>
      <c r="H11" s="9"/>
      <c r="I11" s="9"/>
      <c r="J11" s="9"/>
      <c r="K11" s="9"/>
      <c r="L11" s="9"/>
      <c r="M11" s="39"/>
      <c r="N11" s="10"/>
      <c r="O11" s="11"/>
    </row>
    <row r="12" spans="1:15" ht="24.6" customHeight="1" x14ac:dyDescent="0.2">
      <c r="A12" s="42" t="s">
        <v>191</v>
      </c>
      <c r="B12" s="6" t="s">
        <v>192</v>
      </c>
      <c r="C12" s="6"/>
      <c r="D12" s="6">
        <v>29</v>
      </c>
      <c r="E12" s="6">
        <v>17</v>
      </c>
      <c r="F12" s="6">
        <v>13</v>
      </c>
      <c r="G12" s="6">
        <v>34</v>
      </c>
      <c r="H12" s="6">
        <v>13</v>
      </c>
      <c r="I12" s="6">
        <v>3</v>
      </c>
      <c r="J12" s="6">
        <v>8</v>
      </c>
      <c r="K12" s="6">
        <v>7</v>
      </c>
      <c r="L12" s="42" t="s">
        <v>76</v>
      </c>
      <c r="M12" s="16">
        <v>2023</v>
      </c>
      <c r="N12" s="52" t="s">
        <v>256</v>
      </c>
      <c r="O12" s="77" t="s">
        <v>32</v>
      </c>
    </row>
    <row r="13" spans="1:15" ht="24.6" customHeight="1" x14ac:dyDescent="0.2">
      <c r="A13" s="43"/>
      <c r="B13" s="6" t="s">
        <v>193</v>
      </c>
      <c r="C13" s="6"/>
      <c r="D13" s="6">
        <v>69</v>
      </c>
      <c r="E13" s="6">
        <v>24</v>
      </c>
      <c r="F13" s="6">
        <v>22</v>
      </c>
      <c r="G13" s="6">
        <v>44</v>
      </c>
      <c r="H13" s="6">
        <v>17</v>
      </c>
      <c r="I13" s="6">
        <v>6</v>
      </c>
      <c r="J13" s="6">
        <v>18</v>
      </c>
      <c r="K13" s="6">
        <v>12</v>
      </c>
      <c r="L13" s="43"/>
      <c r="M13" s="16">
        <v>2023</v>
      </c>
      <c r="N13" s="53"/>
      <c r="O13" s="75"/>
    </row>
    <row r="14" spans="1:15" ht="24.6" customHeight="1" x14ac:dyDescent="0.2">
      <c r="A14" s="43"/>
      <c r="B14" s="6" t="s">
        <v>194</v>
      </c>
      <c r="C14" s="6"/>
      <c r="D14" s="6">
        <v>46</v>
      </c>
      <c r="E14" s="6">
        <v>12</v>
      </c>
      <c r="F14" s="6">
        <v>12</v>
      </c>
      <c r="G14" s="6">
        <v>24</v>
      </c>
      <c r="H14" s="6">
        <v>8</v>
      </c>
      <c r="I14" s="6">
        <v>4</v>
      </c>
      <c r="J14" s="6">
        <v>11</v>
      </c>
      <c r="K14" s="6">
        <v>7</v>
      </c>
      <c r="L14" s="43"/>
      <c r="M14" s="16">
        <v>2023</v>
      </c>
      <c r="N14" s="53"/>
      <c r="O14" s="75"/>
    </row>
    <row r="15" spans="1:15" ht="24.6" customHeight="1" x14ac:dyDescent="0.2">
      <c r="A15" s="43"/>
      <c r="B15" s="6" t="s">
        <v>195</v>
      </c>
      <c r="C15" s="6"/>
      <c r="D15" s="6">
        <v>18</v>
      </c>
      <c r="E15" s="6">
        <v>6</v>
      </c>
      <c r="F15" s="6">
        <v>7</v>
      </c>
      <c r="G15" s="6">
        <v>12</v>
      </c>
      <c r="H15" s="6">
        <v>3</v>
      </c>
      <c r="I15" s="6">
        <v>1</v>
      </c>
      <c r="J15" s="6">
        <v>3</v>
      </c>
      <c r="K15" s="6">
        <v>2</v>
      </c>
      <c r="L15" s="43"/>
      <c r="M15" s="16">
        <v>2023</v>
      </c>
      <c r="N15" s="53"/>
      <c r="O15" s="75"/>
    </row>
    <row r="16" spans="1:15" ht="24.6" customHeight="1" x14ac:dyDescent="0.2">
      <c r="A16" s="44"/>
      <c r="B16" s="6" t="s">
        <v>196</v>
      </c>
      <c r="C16" s="6"/>
      <c r="D16" s="6">
        <f>9+3</f>
        <v>12</v>
      </c>
      <c r="E16" s="6">
        <v>2</v>
      </c>
      <c r="F16" s="6">
        <f>3+1</f>
        <v>4</v>
      </c>
      <c r="G16" s="6">
        <f>5+1</f>
        <v>6</v>
      </c>
      <c r="H16" s="6">
        <v>2</v>
      </c>
      <c r="I16" s="6">
        <v>0</v>
      </c>
      <c r="J16" s="6">
        <v>3</v>
      </c>
      <c r="K16" s="6">
        <f>1+1</f>
        <v>2</v>
      </c>
      <c r="L16" s="44"/>
      <c r="M16" s="16">
        <v>2024</v>
      </c>
      <c r="N16" s="13" t="s">
        <v>180</v>
      </c>
      <c r="O16" s="76"/>
    </row>
    <row r="17" spans="1:15" x14ac:dyDescent="0.2">
      <c r="A17" s="8"/>
      <c r="B17" s="9"/>
      <c r="C17" s="9"/>
      <c r="D17" s="9"/>
      <c r="E17" s="9"/>
      <c r="F17" s="9"/>
      <c r="G17" s="9"/>
      <c r="H17" s="9"/>
      <c r="I17" s="9"/>
      <c r="J17" s="9"/>
      <c r="K17" s="9"/>
      <c r="L17" s="9"/>
      <c r="M17" s="39"/>
      <c r="N17" s="10"/>
      <c r="O17" s="11"/>
    </row>
    <row r="18" spans="1:15" ht="16.2" customHeight="1" x14ac:dyDescent="0.2">
      <c r="A18" s="42" t="s">
        <v>197</v>
      </c>
      <c r="B18" s="6" t="s">
        <v>198</v>
      </c>
      <c r="C18" s="6"/>
      <c r="D18" s="14">
        <f>+D304/D$307*1000</f>
        <v>0.29529747662969513</v>
      </c>
      <c r="E18" s="14">
        <f t="shared" ref="E18:K19" si="1">+E304/E$307*1000</f>
        <v>0.19236392176174574</v>
      </c>
      <c r="F18" s="14">
        <f>+F304/F$307*1000</f>
        <v>0.24737426888325195</v>
      </c>
      <c r="G18" s="14">
        <f t="shared" si="1"/>
        <v>0.30174244657417876</v>
      </c>
      <c r="H18" s="14">
        <f t="shared" si="1"/>
        <v>0.22963461394683157</v>
      </c>
      <c r="I18" s="14">
        <f t="shared" si="1"/>
        <v>0.20544054913050311</v>
      </c>
      <c r="J18" s="14">
        <f t="shared" si="1"/>
        <v>0.19566830848120911</v>
      </c>
      <c r="K18" s="14">
        <f t="shared" si="1"/>
        <v>9.6338082443990114E-2</v>
      </c>
      <c r="L18" s="42" t="s">
        <v>45</v>
      </c>
      <c r="M18" s="16">
        <v>2022</v>
      </c>
      <c r="N18" s="13" t="s">
        <v>183</v>
      </c>
      <c r="O18" s="77" t="s">
        <v>33</v>
      </c>
    </row>
    <row r="19" spans="1:15" ht="32.4" customHeight="1" x14ac:dyDescent="0.2">
      <c r="A19" s="43"/>
      <c r="B19" s="15" t="s">
        <v>199</v>
      </c>
      <c r="C19" s="6"/>
      <c r="D19" s="14">
        <f>+D305/D$307*1000</f>
        <v>2.4797872435047896</v>
      </c>
      <c r="E19" s="14">
        <f t="shared" si="1"/>
        <v>1.1195580246533601</v>
      </c>
      <c r="F19" s="14">
        <f>+F305/F$307*1000</f>
        <v>2.1550910882371439</v>
      </c>
      <c r="G19" s="14">
        <f t="shared" si="1"/>
        <v>2.1586190408768173</v>
      </c>
      <c r="H19" s="14">
        <f t="shared" si="1"/>
        <v>1.4579127815694191</v>
      </c>
      <c r="I19" s="14">
        <f t="shared" si="1"/>
        <v>1.4985075348342578</v>
      </c>
      <c r="J19" s="14">
        <f t="shared" si="1"/>
        <v>2.1725929424465287</v>
      </c>
      <c r="K19" s="14">
        <f t="shared" si="1"/>
        <v>1.9267616488798023</v>
      </c>
      <c r="L19" s="43"/>
      <c r="M19" s="16">
        <v>2023</v>
      </c>
      <c r="N19" s="13" t="s">
        <v>257</v>
      </c>
      <c r="O19" s="75"/>
    </row>
    <row r="20" spans="1:15" ht="16.2" customHeight="1" x14ac:dyDescent="0.2">
      <c r="A20" s="44"/>
      <c r="B20" s="6" t="s">
        <v>200</v>
      </c>
      <c r="C20" s="6"/>
      <c r="D20" s="14">
        <f>+D306/D$307*1000</f>
        <v>5.687144775814069</v>
      </c>
      <c r="E20" s="14">
        <f t="shared" ref="E20:K20" si="2">+E306/E$307*1000</f>
        <v>3.8549729921053846</v>
      </c>
      <c r="F20" s="14">
        <f>+F306/F$307*1000</f>
        <v>4.5994842875411424</v>
      </c>
      <c r="G20" s="14">
        <f t="shared" si="2"/>
        <v>5.5613453999364024</v>
      </c>
      <c r="H20" s="14">
        <f t="shared" si="2"/>
        <v>3.8931077573776793</v>
      </c>
      <c r="I20" s="14">
        <f t="shared" si="2"/>
        <v>3.8187772661905282</v>
      </c>
      <c r="J20" s="14">
        <f t="shared" si="2"/>
        <v>4.5476013764253427</v>
      </c>
      <c r="K20" s="14">
        <f t="shared" si="2"/>
        <v>3.0400017126770211</v>
      </c>
      <c r="L20" s="44"/>
      <c r="M20" s="16">
        <v>2023</v>
      </c>
      <c r="N20" s="13" t="s">
        <v>44</v>
      </c>
      <c r="O20" s="76"/>
    </row>
    <row r="21" spans="1:15" x14ac:dyDescent="0.2">
      <c r="A21" s="8"/>
      <c r="B21" s="9"/>
      <c r="C21" s="9"/>
      <c r="D21" s="9"/>
      <c r="E21" s="9"/>
      <c r="F21" s="9"/>
      <c r="G21" s="9"/>
      <c r="H21" s="9"/>
      <c r="I21" s="9"/>
      <c r="J21" s="9"/>
      <c r="K21" s="9"/>
      <c r="L21" s="9"/>
      <c r="M21" s="39"/>
      <c r="N21" s="10"/>
      <c r="O21" s="11"/>
    </row>
    <row r="22" spans="1:15" ht="18.600000000000001" customHeight="1" x14ac:dyDescent="0.2">
      <c r="A22" s="42" t="s">
        <v>201</v>
      </c>
      <c r="B22" s="12" t="s">
        <v>202</v>
      </c>
      <c r="C22" s="6"/>
      <c r="D22" s="3">
        <v>579355</v>
      </c>
      <c r="E22" s="3">
        <v>262790</v>
      </c>
      <c r="F22" s="3">
        <v>242614</v>
      </c>
      <c r="G22" s="3">
        <v>431079</v>
      </c>
      <c r="H22" s="3">
        <v>190435</v>
      </c>
      <c r="I22" s="3">
        <v>84772</v>
      </c>
      <c r="J22" s="3">
        <v>146951</v>
      </c>
      <c r="K22" s="3">
        <v>93151</v>
      </c>
      <c r="L22" s="42" t="s">
        <v>7</v>
      </c>
      <c r="M22" s="42">
        <v>2020</v>
      </c>
      <c r="N22" s="42" t="s">
        <v>3</v>
      </c>
      <c r="O22" s="77" t="s">
        <v>34</v>
      </c>
    </row>
    <row r="23" spans="1:15" ht="18.600000000000001" customHeight="1" x14ac:dyDescent="0.2">
      <c r="A23" s="43"/>
      <c r="B23" s="5"/>
      <c r="C23" s="6" t="s">
        <v>16</v>
      </c>
      <c r="D23" s="3">
        <v>62867</v>
      </c>
      <c r="E23" s="3">
        <v>32986</v>
      </c>
      <c r="F23" s="3">
        <v>28754</v>
      </c>
      <c r="G23" s="3">
        <v>51174</v>
      </c>
      <c r="H23" s="3">
        <v>22894</v>
      </c>
      <c r="I23" s="3">
        <v>9736</v>
      </c>
      <c r="J23" s="3">
        <v>16577</v>
      </c>
      <c r="K23" s="3">
        <v>13130</v>
      </c>
      <c r="L23" s="43"/>
      <c r="M23" s="43"/>
      <c r="N23" s="43"/>
      <c r="O23" s="75"/>
    </row>
    <row r="24" spans="1:15" ht="18.600000000000001" customHeight="1" x14ac:dyDescent="0.2">
      <c r="A24" s="43"/>
      <c r="B24" s="5"/>
      <c r="C24" s="6" t="s">
        <v>268</v>
      </c>
      <c r="D24" s="3">
        <v>344893</v>
      </c>
      <c r="E24" s="3">
        <v>165586</v>
      </c>
      <c r="F24" s="3">
        <v>153175</v>
      </c>
      <c r="G24" s="3">
        <v>253130</v>
      </c>
      <c r="H24" s="3">
        <v>115015</v>
      </c>
      <c r="I24" s="3">
        <v>52699</v>
      </c>
      <c r="J24" s="3">
        <v>87607</v>
      </c>
      <c r="K24" s="3">
        <v>58186</v>
      </c>
      <c r="L24" s="43"/>
      <c r="M24" s="43"/>
      <c r="N24" s="43"/>
      <c r="O24" s="75"/>
    </row>
    <row r="25" spans="1:15" ht="18.600000000000001" customHeight="1" x14ac:dyDescent="0.2">
      <c r="A25" s="43"/>
      <c r="B25" s="7"/>
      <c r="C25" s="6" t="s">
        <v>269</v>
      </c>
      <c r="D25" s="3">
        <v>153504</v>
      </c>
      <c r="E25" s="3">
        <v>56764</v>
      </c>
      <c r="F25" s="3">
        <v>50414</v>
      </c>
      <c r="G25" s="3">
        <v>116470</v>
      </c>
      <c r="H25" s="3">
        <v>45652</v>
      </c>
      <c r="I25" s="3">
        <v>19961</v>
      </c>
      <c r="J25" s="3">
        <v>42582</v>
      </c>
      <c r="K25" s="3">
        <v>20087</v>
      </c>
      <c r="L25" s="44"/>
      <c r="M25" s="43"/>
      <c r="N25" s="43"/>
      <c r="O25" s="75"/>
    </row>
    <row r="26" spans="1:15" ht="18.600000000000001" customHeight="1" x14ac:dyDescent="0.2">
      <c r="A26" s="43"/>
      <c r="B26" s="6" t="s">
        <v>203</v>
      </c>
      <c r="C26" s="6"/>
      <c r="D26" s="3">
        <v>267020</v>
      </c>
      <c r="E26" s="3">
        <v>123931</v>
      </c>
      <c r="F26" s="3">
        <v>120945</v>
      </c>
      <c r="G26" s="3">
        <v>192015</v>
      </c>
      <c r="H26" s="3">
        <v>90404</v>
      </c>
      <c r="I26" s="3">
        <v>42616</v>
      </c>
      <c r="J26" s="3">
        <v>68415</v>
      </c>
      <c r="K26" s="3">
        <v>39906</v>
      </c>
      <c r="L26" s="16" t="s">
        <v>15</v>
      </c>
      <c r="M26" s="44"/>
      <c r="N26" s="43"/>
      <c r="O26" s="75"/>
    </row>
    <row r="27" spans="1:15" ht="18.600000000000001" customHeight="1" x14ac:dyDescent="0.2">
      <c r="A27" s="43"/>
      <c r="B27" s="12" t="s">
        <v>204</v>
      </c>
      <c r="C27" s="6"/>
      <c r="D27" s="3">
        <v>577513</v>
      </c>
      <c r="E27" s="3">
        <v>260274</v>
      </c>
      <c r="F27" s="3">
        <v>229061</v>
      </c>
      <c r="G27" s="3">
        <v>432348</v>
      </c>
      <c r="H27" s="3">
        <v>186283</v>
      </c>
      <c r="I27" s="3">
        <v>80249</v>
      </c>
      <c r="J27" s="3">
        <v>146631</v>
      </c>
      <c r="K27" s="3">
        <v>87636</v>
      </c>
      <c r="L27" s="42" t="s">
        <v>17</v>
      </c>
      <c r="M27" s="42">
        <v>2015</v>
      </c>
      <c r="N27" s="43"/>
      <c r="O27" s="75"/>
    </row>
    <row r="28" spans="1:15" ht="18.600000000000001" customHeight="1" x14ac:dyDescent="0.2">
      <c r="A28" s="43"/>
      <c r="B28" s="5"/>
      <c r="C28" s="6" t="s">
        <v>16</v>
      </c>
      <c r="D28" s="3">
        <v>66908</v>
      </c>
      <c r="E28" s="3">
        <v>34287</v>
      </c>
      <c r="F28" s="3">
        <v>27647</v>
      </c>
      <c r="G28" s="3">
        <v>55649</v>
      </c>
      <c r="H28" s="3">
        <v>23438</v>
      </c>
      <c r="I28" s="3">
        <v>8886</v>
      </c>
      <c r="J28" s="3">
        <v>17296</v>
      </c>
      <c r="K28" s="3">
        <v>12980</v>
      </c>
      <c r="L28" s="43"/>
      <c r="M28" s="43"/>
      <c r="N28" s="43"/>
      <c r="O28" s="75"/>
    </row>
    <row r="29" spans="1:15" ht="18.600000000000001" customHeight="1" x14ac:dyDescent="0.2">
      <c r="A29" s="43"/>
      <c r="B29" s="5"/>
      <c r="C29" s="6" t="s">
        <v>268</v>
      </c>
      <c r="D29" s="3">
        <v>355230</v>
      </c>
      <c r="E29" s="3">
        <v>169863</v>
      </c>
      <c r="F29" s="3">
        <v>151027</v>
      </c>
      <c r="G29" s="3">
        <v>262725</v>
      </c>
      <c r="H29" s="3">
        <v>116235</v>
      </c>
      <c r="I29" s="3">
        <v>50879</v>
      </c>
      <c r="J29" s="3">
        <v>90167</v>
      </c>
      <c r="K29" s="3">
        <v>55815</v>
      </c>
      <c r="L29" s="43"/>
      <c r="M29" s="43"/>
      <c r="N29" s="43"/>
      <c r="O29" s="75"/>
    </row>
    <row r="30" spans="1:15" ht="18.600000000000001" customHeight="1" x14ac:dyDescent="0.2">
      <c r="A30" s="43"/>
      <c r="B30" s="7"/>
      <c r="C30" s="6" t="s">
        <v>269</v>
      </c>
      <c r="D30" s="3">
        <v>140909</v>
      </c>
      <c r="E30" s="3">
        <v>53564</v>
      </c>
      <c r="F30" s="3">
        <v>48182</v>
      </c>
      <c r="G30" s="3">
        <v>109460</v>
      </c>
      <c r="H30" s="3">
        <v>43709</v>
      </c>
      <c r="I30" s="3">
        <v>18984</v>
      </c>
      <c r="J30" s="3">
        <v>38786</v>
      </c>
      <c r="K30" s="3">
        <v>18113</v>
      </c>
      <c r="L30" s="44"/>
      <c r="M30" s="43"/>
      <c r="N30" s="43"/>
      <c r="O30" s="75"/>
    </row>
    <row r="31" spans="1:15" ht="18.600000000000001" customHeight="1" x14ac:dyDescent="0.2">
      <c r="A31" s="43"/>
      <c r="B31" s="6" t="s">
        <v>205</v>
      </c>
      <c r="C31" s="6"/>
      <c r="D31" s="3">
        <v>253356</v>
      </c>
      <c r="E31" s="3">
        <v>119569</v>
      </c>
      <c r="F31" s="3">
        <v>110581</v>
      </c>
      <c r="G31" s="3">
        <v>186711</v>
      </c>
      <c r="H31" s="3">
        <v>84928</v>
      </c>
      <c r="I31" s="3">
        <v>39458</v>
      </c>
      <c r="J31" s="3">
        <v>65461</v>
      </c>
      <c r="K31" s="3">
        <v>36533</v>
      </c>
      <c r="L31" s="16" t="s">
        <v>8</v>
      </c>
      <c r="M31" s="44"/>
      <c r="N31" s="43"/>
      <c r="O31" s="75"/>
    </row>
    <row r="32" spans="1:15" ht="18.600000000000001" customHeight="1" x14ac:dyDescent="0.2">
      <c r="A32" s="43"/>
      <c r="B32" s="12" t="s">
        <v>270</v>
      </c>
      <c r="C32" s="6"/>
      <c r="D32" s="17">
        <f t="shared" ref="D32:K32" si="3">+D22/D27</f>
        <v>1.0031895385904732</v>
      </c>
      <c r="E32" s="17">
        <f t="shared" si="3"/>
        <v>1.0096667358245541</v>
      </c>
      <c r="F32" s="17">
        <f>+F22/F27</f>
        <v>1.0591676452997236</v>
      </c>
      <c r="G32" s="17">
        <f t="shared" si="3"/>
        <v>0.99706486441477693</v>
      </c>
      <c r="H32" s="17">
        <f t="shared" si="3"/>
        <v>1.0222886683164862</v>
      </c>
      <c r="I32" s="17">
        <f t="shared" si="3"/>
        <v>1.0563620730476393</v>
      </c>
      <c r="J32" s="17">
        <f t="shared" si="3"/>
        <v>1.0021823488893891</v>
      </c>
      <c r="K32" s="17">
        <f t="shared" si="3"/>
        <v>1.0629307590487926</v>
      </c>
      <c r="L32" s="42" t="s">
        <v>18</v>
      </c>
      <c r="M32" s="42"/>
      <c r="N32" s="43"/>
      <c r="O32" s="75"/>
    </row>
    <row r="33" spans="1:15" ht="18.600000000000001" customHeight="1" x14ac:dyDescent="0.2">
      <c r="A33" s="43"/>
      <c r="B33" s="5"/>
      <c r="C33" s="6" t="s">
        <v>16</v>
      </c>
      <c r="D33" s="17">
        <f t="shared" ref="D33:D36" si="4">+D23/D28</f>
        <v>0.93960363484187237</v>
      </c>
      <c r="E33" s="17">
        <f t="shared" ref="E33:I33" si="5">+E23/E28</f>
        <v>0.96205558958205739</v>
      </c>
      <c r="F33" s="17">
        <f>+F23/F28</f>
        <v>1.040040510724491</v>
      </c>
      <c r="G33" s="17">
        <f t="shared" si="5"/>
        <v>0.91958525759672227</v>
      </c>
      <c r="H33" s="17">
        <f t="shared" si="5"/>
        <v>0.97678982848365903</v>
      </c>
      <c r="I33" s="17">
        <f t="shared" si="5"/>
        <v>1.0956560882286743</v>
      </c>
      <c r="J33" s="17">
        <f t="shared" ref="J33:K33" si="6">+J23/J28</f>
        <v>0.95842969472710449</v>
      </c>
      <c r="K33" s="17">
        <f t="shared" si="6"/>
        <v>1.0115562403697997</v>
      </c>
      <c r="L33" s="43"/>
      <c r="M33" s="43"/>
      <c r="N33" s="43"/>
      <c r="O33" s="75"/>
    </row>
    <row r="34" spans="1:15" ht="18.600000000000001" customHeight="1" x14ac:dyDescent="0.2">
      <c r="A34" s="43"/>
      <c r="B34" s="5"/>
      <c r="C34" s="6" t="s">
        <v>268</v>
      </c>
      <c r="D34" s="17">
        <f t="shared" si="4"/>
        <v>0.97090054330996822</v>
      </c>
      <c r="E34" s="17">
        <f t="shared" ref="E34:I34" si="7">+E24/E29</f>
        <v>0.97482088506620046</v>
      </c>
      <c r="F34" s="17">
        <f>+F24/F29</f>
        <v>1.0142226224449933</v>
      </c>
      <c r="G34" s="17">
        <f t="shared" si="7"/>
        <v>0.96347892282805214</v>
      </c>
      <c r="H34" s="17">
        <f t="shared" si="7"/>
        <v>0.98950402202434717</v>
      </c>
      <c r="I34" s="17">
        <f t="shared" si="7"/>
        <v>1.0357711433007724</v>
      </c>
      <c r="J34" s="17">
        <f t="shared" ref="J34:K34" si="8">+J24/J29</f>
        <v>0.97160823804717911</v>
      </c>
      <c r="K34" s="17">
        <f t="shared" si="8"/>
        <v>1.0424796201737885</v>
      </c>
      <c r="L34" s="43"/>
      <c r="M34" s="43"/>
      <c r="N34" s="43"/>
      <c r="O34" s="75"/>
    </row>
    <row r="35" spans="1:15" ht="18.600000000000001" customHeight="1" x14ac:dyDescent="0.2">
      <c r="A35" s="43"/>
      <c r="B35" s="7"/>
      <c r="C35" s="6" t="s">
        <v>269</v>
      </c>
      <c r="D35" s="17">
        <f t="shared" si="4"/>
        <v>1.0893839286347926</v>
      </c>
      <c r="E35" s="17">
        <f t="shared" ref="E35:I35" si="9">+E25/E30</f>
        <v>1.059741617504294</v>
      </c>
      <c r="F35" s="17">
        <f>+F25/F30</f>
        <v>1.0463243534930058</v>
      </c>
      <c r="G35" s="17">
        <f t="shared" si="9"/>
        <v>1.0640416590535355</v>
      </c>
      <c r="H35" s="17">
        <f t="shared" si="9"/>
        <v>1.0444530874648241</v>
      </c>
      <c r="I35" s="17">
        <f t="shared" si="9"/>
        <v>1.051464391066161</v>
      </c>
      <c r="J35" s="17">
        <f t="shared" ref="J35:K35" si="10">+J25/J30</f>
        <v>1.0978703655958335</v>
      </c>
      <c r="K35" s="17">
        <f t="shared" si="10"/>
        <v>1.1089824987577983</v>
      </c>
      <c r="L35" s="43"/>
      <c r="M35" s="43"/>
      <c r="N35" s="43"/>
      <c r="O35" s="75"/>
    </row>
    <row r="36" spans="1:15" ht="18.600000000000001" customHeight="1" x14ac:dyDescent="0.2">
      <c r="A36" s="43"/>
      <c r="B36" s="6" t="s">
        <v>271</v>
      </c>
      <c r="C36" s="6"/>
      <c r="D36" s="17">
        <f t="shared" si="4"/>
        <v>1.0539320166090402</v>
      </c>
      <c r="E36" s="17">
        <f t="shared" ref="E36:I36" si="11">+E26/E31</f>
        <v>1.036481027691124</v>
      </c>
      <c r="F36" s="17">
        <f>+F26/F31</f>
        <v>1.0937231531637441</v>
      </c>
      <c r="G36" s="17">
        <f t="shared" si="11"/>
        <v>1.0284075389237912</v>
      </c>
      <c r="H36" s="17">
        <f t="shared" si="11"/>
        <v>1.0644781461944235</v>
      </c>
      <c r="I36" s="17">
        <f t="shared" si="11"/>
        <v>1.0800344670282325</v>
      </c>
      <c r="J36" s="17">
        <f t="shared" ref="J36:K36" si="12">+J26/J31</f>
        <v>1.0451261056201402</v>
      </c>
      <c r="K36" s="17">
        <f t="shared" si="12"/>
        <v>1.0923274847398243</v>
      </c>
      <c r="L36" s="43"/>
      <c r="M36" s="44"/>
      <c r="N36" s="43"/>
      <c r="O36" s="75"/>
    </row>
    <row r="37" spans="1:15" ht="18.600000000000001" customHeight="1" x14ac:dyDescent="0.2">
      <c r="A37" s="44"/>
      <c r="B37" s="6" t="s">
        <v>206</v>
      </c>
      <c r="C37" s="6"/>
      <c r="D37" s="18">
        <f t="shared" ref="D37:K37" si="13">+D22/D3</f>
        <v>31.084612082841506</v>
      </c>
      <c r="E37" s="18">
        <f t="shared" si="13"/>
        <v>89.293238192320757</v>
      </c>
      <c r="F37" s="18">
        <f>+F22/F3</f>
        <v>112.42539388322521</v>
      </c>
      <c r="G37" s="18">
        <f t="shared" si="13"/>
        <v>60.248637316561847</v>
      </c>
      <c r="H37" s="18">
        <f t="shared" si="13"/>
        <v>69.123411978221412</v>
      </c>
      <c r="I37" s="18">
        <f t="shared" si="13"/>
        <v>132.66353677621282</v>
      </c>
      <c r="J37" s="18">
        <f t="shared" si="13"/>
        <v>69.943360304616846</v>
      </c>
      <c r="K37" s="18">
        <f t="shared" si="13"/>
        <v>51.836950473010575</v>
      </c>
      <c r="L37" s="16" t="s">
        <v>27</v>
      </c>
      <c r="M37" s="16">
        <v>2020</v>
      </c>
      <c r="N37" s="44"/>
      <c r="O37" s="76"/>
    </row>
    <row r="38" spans="1:15" x14ac:dyDescent="0.2">
      <c r="A38" s="8"/>
      <c r="B38" s="9"/>
      <c r="C38" s="9"/>
      <c r="D38" s="9"/>
      <c r="E38" s="9"/>
      <c r="F38" s="9"/>
      <c r="G38" s="9"/>
      <c r="H38" s="9"/>
      <c r="I38" s="9"/>
      <c r="J38" s="9"/>
      <c r="K38" s="9"/>
      <c r="L38" s="9"/>
      <c r="M38" s="39"/>
      <c r="N38" s="10"/>
      <c r="O38" s="11"/>
    </row>
    <row r="39" spans="1:15" ht="31.2" customHeight="1" x14ac:dyDescent="0.2">
      <c r="A39" s="42" t="s">
        <v>207</v>
      </c>
      <c r="B39" s="6" t="s">
        <v>208</v>
      </c>
      <c r="C39" s="6"/>
      <c r="D39" s="6">
        <v>0.91</v>
      </c>
      <c r="E39" s="6">
        <v>1.18</v>
      </c>
      <c r="F39" s="6">
        <v>1.19</v>
      </c>
      <c r="G39" s="6">
        <v>0.94</v>
      </c>
      <c r="H39" s="6">
        <v>0.93</v>
      </c>
      <c r="I39" s="6">
        <v>0.84</v>
      </c>
      <c r="J39" s="6">
        <v>1.1200000000000001</v>
      </c>
      <c r="K39" s="6">
        <v>0.94</v>
      </c>
      <c r="L39" s="6"/>
      <c r="M39" s="16">
        <v>2022</v>
      </c>
      <c r="N39" s="52" t="s">
        <v>258</v>
      </c>
      <c r="O39" s="77" t="s">
        <v>35</v>
      </c>
    </row>
    <row r="40" spans="1:15" ht="37.799999999999997" customHeight="1" x14ac:dyDescent="0.2">
      <c r="A40" s="44"/>
      <c r="B40" s="6" t="s">
        <v>209</v>
      </c>
      <c r="C40" s="6"/>
      <c r="D40" s="6">
        <v>86.7</v>
      </c>
      <c r="E40" s="6">
        <v>82.9</v>
      </c>
      <c r="F40" s="6">
        <v>90.7</v>
      </c>
      <c r="G40" s="6">
        <v>91.2</v>
      </c>
      <c r="H40" s="6">
        <v>90.9</v>
      </c>
      <c r="I40" s="6">
        <v>85.4</v>
      </c>
      <c r="J40" s="6">
        <v>87.2</v>
      </c>
      <c r="K40" s="6">
        <v>90.1</v>
      </c>
      <c r="L40" s="16" t="s">
        <v>18</v>
      </c>
      <c r="M40" s="16">
        <v>2022</v>
      </c>
      <c r="N40" s="74"/>
      <c r="O40" s="76"/>
    </row>
    <row r="41" spans="1:15" x14ac:dyDescent="0.2">
      <c r="A41" s="8"/>
      <c r="B41" s="9"/>
      <c r="C41" s="9"/>
      <c r="D41" s="9"/>
      <c r="E41" s="9"/>
      <c r="F41" s="9"/>
      <c r="G41" s="9"/>
      <c r="H41" s="9"/>
      <c r="I41" s="9"/>
      <c r="J41" s="9"/>
      <c r="K41" s="9"/>
      <c r="L41" s="9"/>
      <c r="M41" s="39"/>
      <c r="N41" s="10"/>
      <c r="O41" s="11"/>
    </row>
    <row r="42" spans="1:15" x14ac:dyDescent="0.2">
      <c r="A42" s="42" t="s">
        <v>210</v>
      </c>
      <c r="B42" s="12" t="s">
        <v>211</v>
      </c>
      <c r="C42" s="6"/>
      <c r="D42" s="19">
        <f t="shared" ref="D42:K42" si="14">SUM(D43:D61)</f>
        <v>17666</v>
      </c>
      <c r="E42" s="19">
        <f t="shared" si="14"/>
        <v>7486</v>
      </c>
      <c r="F42" s="19">
        <f>SUM(F43:F61)</f>
        <v>6771</v>
      </c>
      <c r="G42" s="19">
        <f t="shared" si="14"/>
        <v>11877</v>
      </c>
      <c r="H42" s="19">
        <f t="shared" si="14"/>
        <v>4429</v>
      </c>
      <c r="I42" s="19">
        <f t="shared" si="14"/>
        <v>1961</v>
      </c>
      <c r="J42" s="19">
        <f t="shared" si="14"/>
        <v>3695</v>
      </c>
      <c r="K42" s="19">
        <f t="shared" si="14"/>
        <v>2284</v>
      </c>
      <c r="L42" s="52" t="s">
        <v>9</v>
      </c>
      <c r="M42" s="42">
        <v>2021</v>
      </c>
      <c r="N42" s="42" t="s">
        <v>21</v>
      </c>
      <c r="O42" s="77" t="s">
        <v>36</v>
      </c>
    </row>
    <row r="43" spans="1:15" x14ac:dyDescent="0.2">
      <c r="A43" s="43"/>
      <c r="B43" s="5"/>
      <c r="C43" s="6" t="s">
        <v>55</v>
      </c>
      <c r="D43" s="3">
        <v>41</v>
      </c>
      <c r="E43" s="3">
        <v>9</v>
      </c>
      <c r="F43" s="3">
        <v>12</v>
      </c>
      <c r="G43" s="3">
        <v>33</v>
      </c>
      <c r="H43" s="3">
        <v>7</v>
      </c>
      <c r="I43" s="3">
        <v>5</v>
      </c>
      <c r="J43" s="3">
        <v>10</v>
      </c>
      <c r="K43" s="3">
        <v>11</v>
      </c>
      <c r="L43" s="53"/>
      <c r="M43" s="43"/>
      <c r="N43" s="43"/>
      <c r="O43" s="75"/>
    </row>
    <row r="44" spans="1:15" x14ac:dyDescent="0.2">
      <c r="A44" s="43"/>
      <c r="B44" s="5"/>
      <c r="C44" s="6" t="s">
        <v>46</v>
      </c>
      <c r="D44" s="3">
        <v>0</v>
      </c>
      <c r="E44" s="3">
        <v>1</v>
      </c>
      <c r="F44" s="3">
        <v>0</v>
      </c>
      <c r="G44" s="3">
        <v>0</v>
      </c>
      <c r="H44" s="3">
        <v>0</v>
      </c>
      <c r="I44" s="3">
        <v>0</v>
      </c>
      <c r="J44" s="3">
        <v>0</v>
      </c>
      <c r="K44" s="3">
        <v>0</v>
      </c>
      <c r="L44" s="53"/>
      <c r="M44" s="43"/>
      <c r="N44" s="43"/>
      <c r="O44" s="75"/>
    </row>
    <row r="45" spans="1:15" x14ac:dyDescent="0.2">
      <c r="A45" s="43"/>
      <c r="B45" s="5"/>
      <c r="C45" s="6" t="s">
        <v>47</v>
      </c>
      <c r="D45" s="3">
        <v>3</v>
      </c>
      <c r="E45" s="3">
        <v>1</v>
      </c>
      <c r="F45" s="3">
        <v>0</v>
      </c>
      <c r="G45" s="3">
        <v>0</v>
      </c>
      <c r="H45" s="3">
        <v>0</v>
      </c>
      <c r="I45" s="3">
        <v>0</v>
      </c>
      <c r="J45" s="3">
        <v>1</v>
      </c>
      <c r="K45" s="3">
        <v>0</v>
      </c>
      <c r="L45" s="53"/>
      <c r="M45" s="43"/>
      <c r="N45" s="43"/>
      <c r="O45" s="75"/>
    </row>
    <row r="46" spans="1:15" x14ac:dyDescent="0.2">
      <c r="A46" s="43"/>
      <c r="B46" s="5"/>
      <c r="C46" s="6" t="s">
        <v>48</v>
      </c>
      <c r="D46" s="3">
        <v>1771</v>
      </c>
      <c r="E46" s="3">
        <v>822</v>
      </c>
      <c r="F46" s="3">
        <v>559</v>
      </c>
      <c r="G46" s="3">
        <v>1125</v>
      </c>
      <c r="H46" s="3">
        <v>370</v>
      </c>
      <c r="I46" s="3">
        <v>246</v>
      </c>
      <c r="J46" s="3">
        <v>227</v>
      </c>
      <c r="K46" s="3">
        <v>267</v>
      </c>
      <c r="L46" s="53"/>
      <c r="M46" s="43"/>
      <c r="N46" s="43"/>
      <c r="O46" s="75"/>
    </row>
    <row r="47" spans="1:15" x14ac:dyDescent="0.2">
      <c r="A47" s="43"/>
      <c r="B47" s="5"/>
      <c r="C47" s="6" t="s">
        <v>49</v>
      </c>
      <c r="D47" s="3">
        <v>1323</v>
      </c>
      <c r="E47" s="3">
        <v>313</v>
      </c>
      <c r="F47" s="3">
        <v>266</v>
      </c>
      <c r="G47" s="3">
        <v>419</v>
      </c>
      <c r="H47" s="3">
        <v>155</v>
      </c>
      <c r="I47" s="3">
        <v>80</v>
      </c>
      <c r="J47" s="3">
        <v>107</v>
      </c>
      <c r="K47" s="3">
        <v>168</v>
      </c>
      <c r="L47" s="53"/>
      <c r="M47" s="43"/>
      <c r="N47" s="43"/>
      <c r="O47" s="75"/>
    </row>
    <row r="48" spans="1:15" x14ac:dyDescent="0.2">
      <c r="A48" s="43"/>
      <c r="B48" s="5"/>
      <c r="C48" s="6" t="s">
        <v>50</v>
      </c>
      <c r="D48" s="3">
        <v>13</v>
      </c>
      <c r="E48" s="3">
        <v>8</v>
      </c>
      <c r="F48" s="3">
        <v>8</v>
      </c>
      <c r="G48" s="3">
        <v>7</v>
      </c>
      <c r="H48" s="3">
        <v>7</v>
      </c>
      <c r="I48" s="3">
        <v>2</v>
      </c>
      <c r="J48" s="3">
        <v>6</v>
      </c>
      <c r="K48" s="3">
        <v>4</v>
      </c>
      <c r="L48" s="53"/>
      <c r="M48" s="43"/>
      <c r="N48" s="43"/>
      <c r="O48" s="75"/>
    </row>
    <row r="49" spans="1:15" x14ac:dyDescent="0.2">
      <c r="A49" s="43"/>
      <c r="B49" s="5"/>
      <c r="C49" s="6" t="s">
        <v>51</v>
      </c>
      <c r="D49" s="3">
        <v>285</v>
      </c>
      <c r="E49" s="3">
        <v>218</v>
      </c>
      <c r="F49" s="3">
        <v>188</v>
      </c>
      <c r="G49" s="3">
        <v>247</v>
      </c>
      <c r="H49" s="3">
        <v>103</v>
      </c>
      <c r="I49" s="3">
        <v>44</v>
      </c>
      <c r="J49" s="3">
        <v>136</v>
      </c>
      <c r="K49" s="3">
        <v>48</v>
      </c>
      <c r="L49" s="53"/>
      <c r="M49" s="43"/>
      <c r="N49" s="43"/>
      <c r="O49" s="75"/>
    </row>
    <row r="50" spans="1:15" x14ac:dyDescent="0.2">
      <c r="A50" s="43"/>
      <c r="B50" s="5"/>
      <c r="C50" s="6" t="s">
        <v>52</v>
      </c>
      <c r="D50" s="3">
        <v>374</v>
      </c>
      <c r="E50" s="3">
        <v>154</v>
      </c>
      <c r="F50" s="3">
        <v>102</v>
      </c>
      <c r="G50" s="3">
        <v>167</v>
      </c>
      <c r="H50" s="3">
        <v>88</v>
      </c>
      <c r="I50" s="3">
        <v>19</v>
      </c>
      <c r="J50" s="3">
        <v>53</v>
      </c>
      <c r="K50" s="3">
        <v>35</v>
      </c>
      <c r="L50" s="53"/>
      <c r="M50" s="43"/>
      <c r="N50" s="43"/>
      <c r="O50" s="75"/>
    </row>
    <row r="51" spans="1:15" x14ac:dyDescent="0.2">
      <c r="A51" s="43"/>
      <c r="B51" s="5"/>
      <c r="C51" s="6" t="s">
        <v>53</v>
      </c>
      <c r="D51" s="3">
        <v>3873</v>
      </c>
      <c r="E51" s="3">
        <v>1505</v>
      </c>
      <c r="F51" s="3">
        <v>1443</v>
      </c>
      <c r="G51" s="3">
        <v>2728</v>
      </c>
      <c r="H51" s="3">
        <v>802</v>
      </c>
      <c r="I51" s="3">
        <v>374</v>
      </c>
      <c r="J51" s="3">
        <v>856</v>
      </c>
      <c r="K51" s="3">
        <v>422</v>
      </c>
      <c r="L51" s="53"/>
      <c r="M51" s="43"/>
      <c r="N51" s="43"/>
      <c r="O51" s="75"/>
    </row>
    <row r="52" spans="1:15" x14ac:dyDescent="0.2">
      <c r="A52" s="43"/>
      <c r="B52" s="5"/>
      <c r="C52" s="6" t="s">
        <v>54</v>
      </c>
      <c r="D52" s="3">
        <v>217</v>
      </c>
      <c r="E52" s="3">
        <v>108</v>
      </c>
      <c r="F52" s="3">
        <v>80</v>
      </c>
      <c r="G52" s="3">
        <v>202</v>
      </c>
      <c r="H52" s="3">
        <v>57</v>
      </c>
      <c r="I52" s="3">
        <v>17</v>
      </c>
      <c r="J52" s="3">
        <v>66</v>
      </c>
      <c r="K52" s="3">
        <v>25</v>
      </c>
      <c r="L52" s="53"/>
      <c r="M52" s="43"/>
      <c r="N52" s="43"/>
      <c r="O52" s="75"/>
    </row>
    <row r="53" spans="1:15" x14ac:dyDescent="0.2">
      <c r="A53" s="43"/>
      <c r="B53" s="5"/>
      <c r="C53" s="6" t="s">
        <v>56</v>
      </c>
      <c r="D53" s="3">
        <v>1435</v>
      </c>
      <c r="E53" s="3">
        <v>792</v>
      </c>
      <c r="F53" s="3">
        <v>661</v>
      </c>
      <c r="G53" s="3">
        <v>1057</v>
      </c>
      <c r="H53" s="3">
        <v>493</v>
      </c>
      <c r="I53" s="3">
        <v>257</v>
      </c>
      <c r="J53" s="3">
        <v>284</v>
      </c>
      <c r="K53" s="3">
        <v>271</v>
      </c>
      <c r="L53" s="53"/>
      <c r="M53" s="43"/>
      <c r="N53" s="43"/>
      <c r="O53" s="75"/>
    </row>
    <row r="54" spans="1:15" x14ac:dyDescent="0.2">
      <c r="A54" s="43"/>
      <c r="B54" s="5"/>
      <c r="C54" s="6" t="s">
        <v>57</v>
      </c>
      <c r="D54" s="3">
        <v>892</v>
      </c>
      <c r="E54" s="3">
        <v>390</v>
      </c>
      <c r="F54" s="3">
        <v>416</v>
      </c>
      <c r="G54" s="3">
        <v>749</v>
      </c>
      <c r="H54" s="3">
        <v>291</v>
      </c>
      <c r="I54" s="3">
        <v>102</v>
      </c>
      <c r="J54" s="3">
        <v>235</v>
      </c>
      <c r="K54" s="3">
        <v>118</v>
      </c>
      <c r="L54" s="53"/>
      <c r="M54" s="43"/>
      <c r="N54" s="43"/>
      <c r="O54" s="75"/>
    </row>
    <row r="55" spans="1:15" x14ac:dyDescent="0.2">
      <c r="A55" s="43"/>
      <c r="B55" s="5"/>
      <c r="C55" s="6" t="s">
        <v>58</v>
      </c>
      <c r="D55" s="3">
        <v>1910</v>
      </c>
      <c r="E55" s="3">
        <v>834</v>
      </c>
      <c r="F55" s="3">
        <v>847</v>
      </c>
      <c r="G55" s="3">
        <v>1231</v>
      </c>
      <c r="H55" s="3">
        <v>462</v>
      </c>
      <c r="I55" s="3">
        <v>206</v>
      </c>
      <c r="J55" s="3">
        <v>395</v>
      </c>
      <c r="K55" s="3">
        <v>199</v>
      </c>
      <c r="L55" s="53"/>
      <c r="M55" s="43"/>
      <c r="N55" s="43"/>
      <c r="O55" s="75"/>
    </row>
    <row r="56" spans="1:15" x14ac:dyDescent="0.2">
      <c r="A56" s="43"/>
      <c r="B56" s="5"/>
      <c r="C56" s="6" t="s">
        <v>59</v>
      </c>
      <c r="D56" s="3">
        <v>1448</v>
      </c>
      <c r="E56" s="3">
        <v>613</v>
      </c>
      <c r="F56" s="3">
        <v>587</v>
      </c>
      <c r="G56" s="3">
        <v>1057</v>
      </c>
      <c r="H56" s="3">
        <v>341</v>
      </c>
      <c r="I56" s="3">
        <v>170</v>
      </c>
      <c r="J56" s="3">
        <v>328</v>
      </c>
      <c r="K56" s="3">
        <v>180</v>
      </c>
      <c r="L56" s="53"/>
      <c r="M56" s="43"/>
      <c r="N56" s="43"/>
      <c r="O56" s="75"/>
    </row>
    <row r="57" spans="1:15" x14ac:dyDescent="0.2">
      <c r="A57" s="43"/>
      <c r="B57" s="5"/>
      <c r="C57" s="6" t="s">
        <v>60</v>
      </c>
      <c r="D57" s="3">
        <v>818</v>
      </c>
      <c r="E57" s="3">
        <v>359</v>
      </c>
      <c r="F57" s="3">
        <v>340</v>
      </c>
      <c r="G57" s="3">
        <v>692</v>
      </c>
      <c r="H57" s="3">
        <v>294</v>
      </c>
      <c r="I57" s="3">
        <v>84</v>
      </c>
      <c r="J57" s="3">
        <v>200</v>
      </c>
      <c r="K57" s="3">
        <v>128</v>
      </c>
      <c r="L57" s="53"/>
      <c r="M57" s="43"/>
      <c r="N57" s="43"/>
      <c r="O57" s="75"/>
    </row>
    <row r="58" spans="1:15" x14ac:dyDescent="0.2">
      <c r="A58" s="43"/>
      <c r="B58" s="5"/>
      <c r="C58" s="6" t="s">
        <v>61</v>
      </c>
      <c r="D58" s="3">
        <v>1968</v>
      </c>
      <c r="E58" s="3">
        <v>846</v>
      </c>
      <c r="F58" s="3">
        <v>863</v>
      </c>
      <c r="G58" s="3">
        <v>1440</v>
      </c>
      <c r="H58" s="3">
        <v>669</v>
      </c>
      <c r="I58" s="3">
        <v>243</v>
      </c>
      <c r="J58" s="3">
        <v>474</v>
      </c>
      <c r="K58" s="3">
        <v>247</v>
      </c>
      <c r="L58" s="53"/>
      <c r="M58" s="43"/>
      <c r="N58" s="43"/>
      <c r="O58" s="75"/>
    </row>
    <row r="59" spans="1:15" x14ac:dyDescent="0.2">
      <c r="A59" s="43"/>
      <c r="B59" s="5"/>
      <c r="C59" s="6" t="s">
        <v>62</v>
      </c>
      <c r="D59" s="3">
        <v>72</v>
      </c>
      <c r="E59" s="3">
        <v>32</v>
      </c>
      <c r="F59" s="3">
        <v>25</v>
      </c>
      <c r="G59" s="3">
        <v>42</v>
      </c>
      <c r="H59" s="3">
        <v>20</v>
      </c>
      <c r="I59" s="3">
        <v>9</v>
      </c>
      <c r="J59" s="3">
        <v>15</v>
      </c>
      <c r="K59" s="3">
        <v>9</v>
      </c>
      <c r="L59" s="53"/>
      <c r="M59" s="43"/>
      <c r="N59" s="43"/>
      <c r="O59" s="75"/>
    </row>
    <row r="60" spans="1:15" x14ac:dyDescent="0.2">
      <c r="A60" s="43"/>
      <c r="B60" s="5"/>
      <c r="C60" s="6" t="s">
        <v>63</v>
      </c>
      <c r="D60" s="3">
        <v>1152</v>
      </c>
      <c r="E60" s="3">
        <v>447</v>
      </c>
      <c r="F60" s="3">
        <v>349</v>
      </c>
      <c r="G60" s="3">
        <v>628</v>
      </c>
      <c r="H60" s="3">
        <v>248</v>
      </c>
      <c r="I60" s="3">
        <v>94</v>
      </c>
      <c r="J60" s="3">
        <v>284</v>
      </c>
      <c r="K60" s="3">
        <v>137</v>
      </c>
      <c r="L60" s="53"/>
      <c r="M60" s="43"/>
      <c r="N60" s="43"/>
      <c r="O60" s="75"/>
    </row>
    <row r="61" spans="1:15" x14ac:dyDescent="0.2">
      <c r="A61" s="43"/>
      <c r="B61" s="7"/>
      <c r="C61" s="6" t="s">
        <v>64</v>
      </c>
      <c r="D61" s="3">
        <v>71</v>
      </c>
      <c r="E61" s="3">
        <v>34</v>
      </c>
      <c r="F61" s="3">
        <v>25</v>
      </c>
      <c r="G61" s="3">
        <v>53</v>
      </c>
      <c r="H61" s="3">
        <v>22</v>
      </c>
      <c r="I61" s="3">
        <v>9</v>
      </c>
      <c r="J61" s="3">
        <v>18</v>
      </c>
      <c r="K61" s="3">
        <v>15</v>
      </c>
      <c r="L61" s="74"/>
      <c r="M61" s="43"/>
      <c r="N61" s="43"/>
      <c r="O61" s="75"/>
    </row>
    <row r="62" spans="1:15" x14ac:dyDescent="0.2">
      <c r="A62" s="43"/>
      <c r="B62" s="12" t="s">
        <v>212</v>
      </c>
      <c r="C62" s="6"/>
      <c r="D62" s="19">
        <f t="shared" ref="D62:K62" si="15">SUM(D63:D81)</f>
        <v>237762</v>
      </c>
      <c r="E62" s="19">
        <f t="shared" si="15"/>
        <v>114442</v>
      </c>
      <c r="F62" s="19">
        <f>SUM(F63:F81)</f>
        <v>83029</v>
      </c>
      <c r="G62" s="19">
        <f t="shared" si="15"/>
        <v>145400</v>
      </c>
      <c r="H62" s="19">
        <f t="shared" si="15"/>
        <v>58193</v>
      </c>
      <c r="I62" s="19">
        <f t="shared" si="15"/>
        <v>17756</v>
      </c>
      <c r="J62" s="19">
        <f t="shared" si="15"/>
        <v>68260</v>
      </c>
      <c r="K62" s="19">
        <f t="shared" si="15"/>
        <v>26842</v>
      </c>
      <c r="L62" s="42" t="s">
        <v>7</v>
      </c>
      <c r="M62" s="43"/>
      <c r="N62" s="43"/>
      <c r="O62" s="75"/>
    </row>
    <row r="63" spans="1:15" x14ac:dyDescent="0.2">
      <c r="A63" s="43"/>
      <c r="B63" s="5"/>
      <c r="C63" s="6" t="s">
        <v>55</v>
      </c>
      <c r="D63" s="3">
        <v>346</v>
      </c>
      <c r="E63" s="3">
        <v>162</v>
      </c>
      <c r="F63" s="3">
        <v>52</v>
      </c>
      <c r="G63" s="3">
        <v>211</v>
      </c>
      <c r="H63" s="3">
        <v>21</v>
      </c>
      <c r="I63" s="3">
        <v>18</v>
      </c>
      <c r="J63" s="3">
        <v>98</v>
      </c>
      <c r="K63" s="3">
        <v>85</v>
      </c>
      <c r="L63" s="43"/>
      <c r="M63" s="43"/>
      <c r="N63" s="43"/>
      <c r="O63" s="75"/>
    </row>
    <row r="64" spans="1:15" x14ac:dyDescent="0.2">
      <c r="A64" s="43"/>
      <c r="B64" s="5"/>
      <c r="C64" s="6" t="s">
        <v>46</v>
      </c>
      <c r="D64" s="3">
        <v>0</v>
      </c>
      <c r="E64" s="3">
        <v>4</v>
      </c>
      <c r="F64" s="3">
        <v>0</v>
      </c>
      <c r="G64" s="3">
        <v>0</v>
      </c>
      <c r="H64" s="3">
        <v>0</v>
      </c>
      <c r="I64" s="3">
        <v>0</v>
      </c>
      <c r="J64" s="3">
        <v>0</v>
      </c>
      <c r="K64" s="3" t="s">
        <v>78</v>
      </c>
      <c r="L64" s="43"/>
      <c r="M64" s="43"/>
      <c r="N64" s="43"/>
      <c r="O64" s="75"/>
    </row>
    <row r="65" spans="1:15" x14ac:dyDescent="0.2">
      <c r="A65" s="43"/>
      <c r="B65" s="5"/>
      <c r="C65" s="6" t="s">
        <v>47</v>
      </c>
      <c r="D65" s="3">
        <v>33</v>
      </c>
      <c r="E65" s="3">
        <v>21</v>
      </c>
      <c r="F65" s="3">
        <v>0</v>
      </c>
      <c r="G65" s="3">
        <v>0</v>
      </c>
      <c r="H65" s="3">
        <v>0</v>
      </c>
      <c r="I65" s="3">
        <v>0</v>
      </c>
      <c r="J65" s="3">
        <v>3</v>
      </c>
      <c r="K65" s="3" t="s">
        <v>78</v>
      </c>
      <c r="L65" s="43"/>
      <c r="M65" s="43"/>
      <c r="N65" s="43"/>
      <c r="O65" s="75"/>
    </row>
    <row r="66" spans="1:15" x14ac:dyDescent="0.2">
      <c r="A66" s="43"/>
      <c r="B66" s="5"/>
      <c r="C66" s="6" t="s">
        <v>48</v>
      </c>
      <c r="D66" s="3">
        <v>11398</v>
      </c>
      <c r="E66" s="3">
        <v>6370</v>
      </c>
      <c r="F66" s="3">
        <v>3955</v>
      </c>
      <c r="G66" s="3">
        <v>7300</v>
      </c>
      <c r="H66" s="3">
        <v>2312</v>
      </c>
      <c r="I66" s="3">
        <v>1368</v>
      </c>
      <c r="J66" s="3">
        <v>2334</v>
      </c>
      <c r="K66" s="3">
        <v>1833</v>
      </c>
      <c r="L66" s="43"/>
      <c r="M66" s="43"/>
      <c r="N66" s="43"/>
      <c r="O66" s="75"/>
    </row>
    <row r="67" spans="1:15" x14ac:dyDescent="0.2">
      <c r="A67" s="43"/>
      <c r="B67" s="5"/>
      <c r="C67" s="6" t="s">
        <v>49</v>
      </c>
      <c r="D67" s="3">
        <v>20824</v>
      </c>
      <c r="E67" s="3">
        <v>14099</v>
      </c>
      <c r="F67" s="3">
        <v>3796</v>
      </c>
      <c r="G67" s="3">
        <v>8044</v>
      </c>
      <c r="H67" s="3">
        <v>10331</v>
      </c>
      <c r="I67" s="3">
        <v>668</v>
      </c>
      <c r="J67" s="3">
        <v>1607</v>
      </c>
      <c r="K67" s="3">
        <v>2265</v>
      </c>
      <c r="L67" s="43"/>
      <c r="M67" s="43"/>
      <c r="N67" s="43"/>
      <c r="O67" s="75"/>
    </row>
    <row r="68" spans="1:15" x14ac:dyDescent="0.2">
      <c r="A68" s="43"/>
      <c r="B68" s="5"/>
      <c r="C68" s="6" t="s">
        <v>50</v>
      </c>
      <c r="D68" s="3">
        <v>706</v>
      </c>
      <c r="E68" s="3">
        <v>126</v>
      </c>
      <c r="F68" s="3">
        <v>84</v>
      </c>
      <c r="G68" s="3">
        <v>34</v>
      </c>
      <c r="H68" s="3">
        <v>49</v>
      </c>
      <c r="I68" s="3">
        <v>33</v>
      </c>
      <c r="J68" s="3">
        <v>133</v>
      </c>
      <c r="K68" s="3">
        <v>29</v>
      </c>
      <c r="L68" s="43"/>
      <c r="M68" s="43"/>
      <c r="N68" s="43"/>
      <c r="O68" s="75"/>
    </row>
    <row r="69" spans="1:15" x14ac:dyDescent="0.2">
      <c r="A69" s="43"/>
      <c r="B69" s="5"/>
      <c r="C69" s="6" t="s">
        <v>51</v>
      </c>
      <c r="D69" s="3">
        <v>4106</v>
      </c>
      <c r="E69" s="3">
        <v>8636</v>
      </c>
      <c r="F69" s="3">
        <v>1904</v>
      </c>
      <c r="G69" s="3">
        <v>2070</v>
      </c>
      <c r="H69" s="3">
        <v>1277</v>
      </c>
      <c r="I69" s="3">
        <v>216</v>
      </c>
      <c r="J69" s="3">
        <v>5989</v>
      </c>
      <c r="K69" s="3">
        <v>2948</v>
      </c>
      <c r="L69" s="43"/>
      <c r="M69" s="43"/>
      <c r="N69" s="43"/>
      <c r="O69" s="75"/>
    </row>
    <row r="70" spans="1:15" x14ac:dyDescent="0.2">
      <c r="A70" s="43"/>
      <c r="B70" s="5"/>
      <c r="C70" s="6" t="s">
        <v>52</v>
      </c>
      <c r="D70" s="3">
        <v>12897</v>
      </c>
      <c r="E70" s="3">
        <v>4586</v>
      </c>
      <c r="F70" s="3">
        <v>3124</v>
      </c>
      <c r="G70" s="3">
        <v>5805</v>
      </c>
      <c r="H70" s="3">
        <v>3437</v>
      </c>
      <c r="I70" s="3">
        <v>593</v>
      </c>
      <c r="J70" s="3">
        <v>6047</v>
      </c>
      <c r="K70" s="3">
        <v>992</v>
      </c>
      <c r="L70" s="43"/>
      <c r="M70" s="43"/>
      <c r="N70" s="43"/>
      <c r="O70" s="75"/>
    </row>
    <row r="71" spans="1:15" x14ac:dyDescent="0.2">
      <c r="A71" s="43"/>
      <c r="B71" s="5"/>
      <c r="C71" s="6" t="s">
        <v>53</v>
      </c>
      <c r="D71" s="3">
        <v>43438</v>
      </c>
      <c r="E71" s="3">
        <v>17519</v>
      </c>
      <c r="F71" s="3">
        <v>16683</v>
      </c>
      <c r="G71" s="3">
        <v>28817</v>
      </c>
      <c r="H71" s="3">
        <v>8698</v>
      </c>
      <c r="I71" s="3">
        <v>3358</v>
      </c>
      <c r="J71" s="3">
        <v>12308</v>
      </c>
      <c r="K71" s="3">
        <v>4929</v>
      </c>
      <c r="L71" s="43"/>
      <c r="M71" s="43"/>
      <c r="N71" s="43"/>
      <c r="O71" s="75"/>
    </row>
    <row r="72" spans="1:15" x14ac:dyDescent="0.2">
      <c r="A72" s="43"/>
      <c r="B72" s="5"/>
      <c r="C72" s="6" t="s">
        <v>54</v>
      </c>
      <c r="D72" s="3">
        <v>3420</v>
      </c>
      <c r="E72" s="3">
        <v>2402</v>
      </c>
      <c r="F72" s="3">
        <v>3853</v>
      </c>
      <c r="G72" s="3">
        <v>3972</v>
      </c>
      <c r="H72" s="3">
        <v>560</v>
      </c>
      <c r="I72" s="3">
        <v>157</v>
      </c>
      <c r="J72" s="3">
        <v>1948</v>
      </c>
      <c r="K72" s="3">
        <v>229</v>
      </c>
      <c r="L72" s="43"/>
      <c r="M72" s="43"/>
      <c r="N72" s="43"/>
      <c r="O72" s="75"/>
    </row>
    <row r="73" spans="1:15" x14ac:dyDescent="0.2">
      <c r="A73" s="43"/>
      <c r="B73" s="5"/>
      <c r="C73" s="6" t="s">
        <v>56</v>
      </c>
      <c r="D73" s="3">
        <v>5372</v>
      </c>
      <c r="E73" s="3">
        <v>2483</v>
      </c>
      <c r="F73" s="3">
        <v>2768</v>
      </c>
      <c r="G73" s="3">
        <v>5742</v>
      </c>
      <c r="H73" s="3">
        <v>1813</v>
      </c>
      <c r="I73" s="3">
        <v>854</v>
      </c>
      <c r="J73" s="3">
        <v>1415</v>
      </c>
      <c r="K73" s="3">
        <v>692</v>
      </c>
      <c r="L73" s="43"/>
      <c r="M73" s="43"/>
      <c r="N73" s="43"/>
      <c r="O73" s="75"/>
    </row>
    <row r="74" spans="1:15" x14ac:dyDescent="0.2">
      <c r="A74" s="43"/>
      <c r="B74" s="5"/>
      <c r="C74" s="6" t="s">
        <v>57</v>
      </c>
      <c r="D74" s="3">
        <v>13214</v>
      </c>
      <c r="E74" s="3">
        <v>3393</v>
      </c>
      <c r="F74" s="3">
        <v>3267</v>
      </c>
      <c r="G74" s="3">
        <v>3725</v>
      </c>
      <c r="H74" s="3">
        <v>2063</v>
      </c>
      <c r="I74" s="3">
        <v>391</v>
      </c>
      <c r="J74" s="3">
        <v>1833</v>
      </c>
      <c r="K74" s="3">
        <v>470</v>
      </c>
      <c r="L74" s="43"/>
      <c r="M74" s="43"/>
      <c r="N74" s="43"/>
      <c r="O74" s="75"/>
    </row>
    <row r="75" spans="1:15" x14ac:dyDescent="0.2">
      <c r="A75" s="43"/>
      <c r="B75" s="5"/>
      <c r="C75" s="6" t="s">
        <v>58</v>
      </c>
      <c r="D75" s="3">
        <v>18281</v>
      </c>
      <c r="E75" s="3">
        <v>8058</v>
      </c>
      <c r="F75" s="3">
        <v>8108</v>
      </c>
      <c r="G75" s="3">
        <v>15464</v>
      </c>
      <c r="H75" s="3">
        <v>4349</v>
      </c>
      <c r="I75" s="3">
        <v>1548</v>
      </c>
      <c r="J75" s="3">
        <v>5563</v>
      </c>
      <c r="K75" s="3">
        <v>2137</v>
      </c>
      <c r="L75" s="43"/>
      <c r="M75" s="43"/>
      <c r="N75" s="43"/>
      <c r="O75" s="75"/>
    </row>
    <row r="76" spans="1:15" x14ac:dyDescent="0.2">
      <c r="A76" s="43"/>
      <c r="B76" s="5"/>
      <c r="C76" s="6" t="s">
        <v>59</v>
      </c>
      <c r="D76" s="3">
        <v>8356</v>
      </c>
      <c r="E76" s="3">
        <v>4038</v>
      </c>
      <c r="F76" s="3">
        <v>3874</v>
      </c>
      <c r="G76" s="3">
        <v>6872</v>
      </c>
      <c r="H76" s="3">
        <v>1238</v>
      </c>
      <c r="I76" s="3">
        <v>615</v>
      </c>
      <c r="J76" s="3">
        <v>2962</v>
      </c>
      <c r="K76" s="3">
        <v>1294</v>
      </c>
      <c r="L76" s="43"/>
      <c r="M76" s="43"/>
      <c r="N76" s="43"/>
      <c r="O76" s="75"/>
    </row>
    <row r="77" spans="1:15" x14ac:dyDescent="0.2">
      <c r="A77" s="43"/>
      <c r="B77" s="5"/>
      <c r="C77" s="6" t="s">
        <v>60</v>
      </c>
      <c r="D77" s="3">
        <v>21450</v>
      </c>
      <c r="E77" s="3">
        <v>8564</v>
      </c>
      <c r="F77" s="3">
        <v>8162</v>
      </c>
      <c r="G77" s="3">
        <v>14382</v>
      </c>
      <c r="H77" s="3">
        <v>4892</v>
      </c>
      <c r="I77" s="3">
        <v>1172</v>
      </c>
      <c r="J77" s="3">
        <v>6383</v>
      </c>
      <c r="K77" s="3">
        <v>1922</v>
      </c>
      <c r="L77" s="43"/>
      <c r="M77" s="43"/>
      <c r="N77" s="43"/>
      <c r="O77" s="75"/>
    </row>
    <row r="78" spans="1:15" x14ac:dyDescent="0.2">
      <c r="A78" s="43"/>
      <c r="B78" s="5"/>
      <c r="C78" s="6" t="s">
        <v>61</v>
      </c>
      <c r="D78" s="3">
        <v>41279</v>
      </c>
      <c r="E78" s="3">
        <v>19192</v>
      </c>
      <c r="F78" s="3">
        <v>14524</v>
      </c>
      <c r="G78" s="3">
        <v>29197</v>
      </c>
      <c r="H78" s="3">
        <v>11284</v>
      </c>
      <c r="I78" s="3">
        <v>4596</v>
      </c>
      <c r="J78" s="3">
        <v>10675</v>
      </c>
      <c r="K78" s="3">
        <v>5155</v>
      </c>
      <c r="L78" s="43"/>
      <c r="M78" s="43"/>
      <c r="N78" s="43"/>
      <c r="O78" s="75"/>
    </row>
    <row r="79" spans="1:15" x14ac:dyDescent="0.2">
      <c r="A79" s="43"/>
      <c r="B79" s="5"/>
      <c r="C79" s="6" t="s">
        <v>62</v>
      </c>
      <c r="D79" s="3">
        <v>1685</v>
      </c>
      <c r="E79" s="3">
        <v>745</v>
      </c>
      <c r="F79" s="3">
        <v>225</v>
      </c>
      <c r="G79" s="3">
        <v>760</v>
      </c>
      <c r="H79" s="3">
        <v>585</v>
      </c>
      <c r="I79" s="3">
        <v>225</v>
      </c>
      <c r="J79" s="3">
        <v>114</v>
      </c>
      <c r="K79" s="3">
        <v>83</v>
      </c>
      <c r="L79" s="43"/>
      <c r="M79" s="43"/>
      <c r="N79" s="43"/>
      <c r="O79" s="75"/>
    </row>
    <row r="80" spans="1:15" x14ac:dyDescent="0.2">
      <c r="A80" s="43"/>
      <c r="B80" s="5"/>
      <c r="C80" s="6" t="s">
        <v>63</v>
      </c>
      <c r="D80" s="3">
        <v>23926</v>
      </c>
      <c r="E80" s="3">
        <v>9783</v>
      </c>
      <c r="F80" s="3">
        <v>6432</v>
      </c>
      <c r="G80" s="3">
        <v>9790</v>
      </c>
      <c r="H80" s="3">
        <v>3853</v>
      </c>
      <c r="I80" s="3">
        <v>1332</v>
      </c>
      <c r="J80" s="3">
        <v>7001</v>
      </c>
      <c r="K80" s="3">
        <v>1138</v>
      </c>
      <c r="L80" s="43"/>
      <c r="M80" s="43"/>
      <c r="N80" s="43"/>
      <c r="O80" s="75"/>
    </row>
    <row r="81" spans="1:15" x14ac:dyDescent="0.2">
      <c r="A81" s="43"/>
      <c r="B81" s="7"/>
      <c r="C81" s="6" t="s">
        <v>64</v>
      </c>
      <c r="D81" s="3">
        <v>7031</v>
      </c>
      <c r="E81" s="3">
        <v>4261</v>
      </c>
      <c r="F81" s="3">
        <v>2218</v>
      </c>
      <c r="G81" s="3">
        <v>3215</v>
      </c>
      <c r="H81" s="3">
        <v>1431</v>
      </c>
      <c r="I81" s="3">
        <v>612</v>
      </c>
      <c r="J81" s="3">
        <v>1847</v>
      </c>
      <c r="K81" s="3">
        <v>641</v>
      </c>
      <c r="L81" s="43"/>
      <c r="M81" s="43"/>
      <c r="N81" s="43"/>
      <c r="O81" s="75"/>
    </row>
    <row r="82" spans="1:15" x14ac:dyDescent="0.2">
      <c r="A82" s="43"/>
      <c r="B82" s="12" t="s">
        <v>213</v>
      </c>
      <c r="C82" s="6"/>
      <c r="D82" s="19">
        <f t="shared" ref="D82:K82" si="16">SUM(D83:D101)</f>
        <v>18180</v>
      </c>
      <c r="E82" s="19">
        <f t="shared" si="16"/>
        <v>7325</v>
      </c>
      <c r="F82" s="19">
        <f>SUM(F83:F101)</f>
        <v>6415</v>
      </c>
      <c r="G82" s="19">
        <f t="shared" si="16"/>
        <v>12106</v>
      </c>
      <c r="H82" s="19">
        <f t="shared" si="16"/>
        <v>4446</v>
      </c>
      <c r="I82" s="19">
        <f t="shared" si="16"/>
        <v>1956</v>
      </c>
      <c r="J82" s="19">
        <f t="shared" si="16"/>
        <v>3597</v>
      </c>
      <c r="K82" s="19">
        <f t="shared" si="16"/>
        <v>2072</v>
      </c>
      <c r="L82" s="42" t="s">
        <v>9</v>
      </c>
      <c r="M82" s="42">
        <v>2016</v>
      </c>
      <c r="N82" s="43"/>
      <c r="O82" s="75"/>
    </row>
    <row r="83" spans="1:15" x14ac:dyDescent="0.2">
      <c r="A83" s="43"/>
      <c r="B83" s="5"/>
      <c r="C83" s="6" t="s">
        <v>55</v>
      </c>
      <c r="D83" s="3">
        <v>26</v>
      </c>
      <c r="E83" s="3">
        <v>12</v>
      </c>
      <c r="F83" s="3">
        <v>12</v>
      </c>
      <c r="G83" s="3">
        <v>28</v>
      </c>
      <c r="H83" s="3">
        <v>7</v>
      </c>
      <c r="I83" s="3">
        <v>5</v>
      </c>
      <c r="J83" s="3">
        <v>5</v>
      </c>
      <c r="K83" s="3">
        <v>10</v>
      </c>
      <c r="L83" s="43"/>
      <c r="M83" s="43"/>
      <c r="N83" s="43"/>
      <c r="O83" s="75"/>
    </row>
    <row r="84" spans="1:15" x14ac:dyDescent="0.2">
      <c r="A84" s="43"/>
      <c r="B84" s="5"/>
      <c r="C84" s="6" t="s">
        <v>46</v>
      </c>
      <c r="D84" s="3">
        <v>1</v>
      </c>
      <c r="E84" s="3">
        <v>1</v>
      </c>
      <c r="F84" s="3">
        <v>0</v>
      </c>
      <c r="G84" s="3">
        <v>0</v>
      </c>
      <c r="H84" s="3">
        <v>0</v>
      </c>
      <c r="I84" s="3">
        <v>0</v>
      </c>
      <c r="J84" s="3">
        <v>0</v>
      </c>
      <c r="K84" s="3">
        <v>0</v>
      </c>
      <c r="L84" s="43"/>
      <c r="M84" s="43"/>
      <c r="N84" s="43"/>
      <c r="O84" s="75"/>
    </row>
    <row r="85" spans="1:15" x14ac:dyDescent="0.2">
      <c r="A85" s="43"/>
      <c r="B85" s="5"/>
      <c r="C85" s="6" t="s">
        <v>47</v>
      </c>
      <c r="D85" s="3">
        <v>0</v>
      </c>
      <c r="E85" s="3">
        <v>1</v>
      </c>
      <c r="F85" s="3">
        <v>0</v>
      </c>
      <c r="G85" s="3">
        <v>0</v>
      </c>
      <c r="H85" s="3">
        <v>0</v>
      </c>
      <c r="I85" s="3">
        <v>0</v>
      </c>
      <c r="J85" s="3">
        <v>1</v>
      </c>
      <c r="K85" s="3">
        <v>0</v>
      </c>
      <c r="L85" s="43"/>
      <c r="M85" s="43"/>
      <c r="N85" s="43"/>
      <c r="O85" s="75"/>
    </row>
    <row r="86" spans="1:15" x14ac:dyDescent="0.2">
      <c r="A86" s="43"/>
      <c r="B86" s="5"/>
      <c r="C86" s="6" t="s">
        <v>48</v>
      </c>
      <c r="D86" s="3">
        <v>1791</v>
      </c>
      <c r="E86" s="3">
        <v>752</v>
      </c>
      <c r="F86" s="3">
        <v>525</v>
      </c>
      <c r="G86" s="3">
        <v>1114</v>
      </c>
      <c r="H86" s="3">
        <v>361</v>
      </c>
      <c r="I86" s="3">
        <v>261</v>
      </c>
      <c r="J86" s="3">
        <v>210</v>
      </c>
      <c r="K86" s="3">
        <v>249</v>
      </c>
      <c r="L86" s="43"/>
      <c r="M86" s="43"/>
      <c r="N86" s="43"/>
      <c r="O86" s="75"/>
    </row>
    <row r="87" spans="1:15" x14ac:dyDescent="0.2">
      <c r="A87" s="43"/>
      <c r="B87" s="5"/>
      <c r="C87" s="6" t="s">
        <v>49</v>
      </c>
      <c r="D87" s="3">
        <v>1413</v>
      </c>
      <c r="E87" s="3">
        <v>334</v>
      </c>
      <c r="F87" s="3">
        <v>271</v>
      </c>
      <c r="G87" s="3">
        <v>452</v>
      </c>
      <c r="H87" s="3">
        <v>183</v>
      </c>
      <c r="I87" s="3">
        <v>85</v>
      </c>
      <c r="J87" s="3">
        <v>102</v>
      </c>
      <c r="K87" s="3">
        <v>190</v>
      </c>
      <c r="L87" s="43"/>
      <c r="M87" s="43"/>
      <c r="N87" s="43"/>
      <c r="O87" s="75"/>
    </row>
    <row r="88" spans="1:15" x14ac:dyDescent="0.2">
      <c r="A88" s="43"/>
      <c r="B88" s="5"/>
      <c r="C88" s="6" t="s">
        <v>50</v>
      </c>
      <c r="D88" s="3">
        <v>10</v>
      </c>
      <c r="E88" s="3">
        <v>5</v>
      </c>
      <c r="F88" s="3">
        <v>3</v>
      </c>
      <c r="G88" s="3">
        <v>3</v>
      </c>
      <c r="H88" s="3">
        <v>3</v>
      </c>
      <c r="I88" s="3">
        <v>1</v>
      </c>
      <c r="J88" s="3">
        <v>2</v>
      </c>
      <c r="K88" s="3">
        <v>1</v>
      </c>
      <c r="L88" s="43"/>
      <c r="M88" s="43"/>
      <c r="N88" s="43"/>
      <c r="O88" s="75"/>
    </row>
    <row r="89" spans="1:15" x14ac:dyDescent="0.2">
      <c r="A89" s="43"/>
      <c r="B89" s="5"/>
      <c r="C89" s="6" t="s">
        <v>51</v>
      </c>
      <c r="D89" s="3">
        <v>246</v>
      </c>
      <c r="E89" s="3">
        <v>158</v>
      </c>
      <c r="F89" s="3">
        <v>134</v>
      </c>
      <c r="G89" s="3">
        <v>205</v>
      </c>
      <c r="H89" s="3">
        <v>72</v>
      </c>
      <c r="I89" s="3">
        <v>34</v>
      </c>
      <c r="J89" s="3">
        <v>98</v>
      </c>
      <c r="K89" s="3">
        <v>32</v>
      </c>
      <c r="L89" s="43"/>
      <c r="M89" s="43"/>
      <c r="N89" s="43"/>
      <c r="O89" s="75"/>
    </row>
    <row r="90" spans="1:15" x14ac:dyDescent="0.2">
      <c r="A90" s="43"/>
      <c r="B90" s="5"/>
      <c r="C90" s="6" t="s">
        <v>52</v>
      </c>
      <c r="D90" s="3">
        <v>400</v>
      </c>
      <c r="E90" s="3">
        <v>133</v>
      </c>
      <c r="F90" s="3">
        <v>108</v>
      </c>
      <c r="G90" s="3">
        <v>155</v>
      </c>
      <c r="H90" s="3">
        <v>72</v>
      </c>
      <c r="I90" s="3">
        <v>19</v>
      </c>
      <c r="J90" s="3">
        <v>47</v>
      </c>
      <c r="K90" s="3">
        <v>34</v>
      </c>
      <c r="L90" s="43"/>
      <c r="M90" s="43"/>
      <c r="N90" s="43"/>
      <c r="O90" s="75"/>
    </row>
    <row r="91" spans="1:15" x14ac:dyDescent="0.2">
      <c r="A91" s="43"/>
      <c r="B91" s="5"/>
      <c r="C91" s="6" t="s">
        <v>53</v>
      </c>
      <c r="D91" s="3">
        <v>4206</v>
      </c>
      <c r="E91" s="3">
        <v>1624</v>
      </c>
      <c r="F91" s="3">
        <v>1501</v>
      </c>
      <c r="G91" s="3">
        <v>2990</v>
      </c>
      <c r="H91" s="3">
        <v>895</v>
      </c>
      <c r="I91" s="3">
        <v>422</v>
      </c>
      <c r="J91" s="3">
        <v>916</v>
      </c>
      <c r="K91" s="3">
        <v>394</v>
      </c>
      <c r="L91" s="43"/>
      <c r="M91" s="43"/>
      <c r="N91" s="43"/>
      <c r="O91" s="75"/>
    </row>
    <row r="92" spans="1:15" x14ac:dyDescent="0.2">
      <c r="A92" s="43"/>
      <c r="B92" s="5"/>
      <c r="C92" s="6" t="s">
        <v>54</v>
      </c>
      <c r="D92" s="3">
        <v>229</v>
      </c>
      <c r="E92" s="3">
        <v>96</v>
      </c>
      <c r="F92" s="3">
        <v>76</v>
      </c>
      <c r="G92" s="3">
        <v>204</v>
      </c>
      <c r="H92" s="3">
        <v>60</v>
      </c>
      <c r="I92" s="3">
        <v>18</v>
      </c>
      <c r="J92" s="3">
        <v>68</v>
      </c>
      <c r="K92" s="3">
        <v>23</v>
      </c>
      <c r="L92" s="43"/>
      <c r="M92" s="43"/>
      <c r="N92" s="43"/>
      <c r="O92" s="75"/>
    </row>
    <row r="93" spans="1:15" x14ac:dyDescent="0.2">
      <c r="A93" s="43"/>
      <c r="B93" s="5"/>
      <c r="C93" s="6" t="s">
        <v>56</v>
      </c>
      <c r="D93" s="3">
        <v>1343</v>
      </c>
      <c r="E93" s="3">
        <v>755</v>
      </c>
      <c r="F93" s="3">
        <v>531</v>
      </c>
      <c r="G93" s="3">
        <v>928</v>
      </c>
      <c r="H93" s="3">
        <v>453</v>
      </c>
      <c r="I93" s="3">
        <v>257</v>
      </c>
      <c r="J93" s="3">
        <v>255</v>
      </c>
      <c r="K93" s="3">
        <v>251</v>
      </c>
      <c r="L93" s="43"/>
      <c r="M93" s="43"/>
      <c r="N93" s="43"/>
      <c r="O93" s="75"/>
    </row>
    <row r="94" spans="1:15" x14ac:dyDescent="0.2">
      <c r="A94" s="43"/>
      <c r="B94" s="5"/>
      <c r="C94" s="6" t="s">
        <v>57</v>
      </c>
      <c r="D94" s="3">
        <v>825</v>
      </c>
      <c r="E94" s="3">
        <v>302</v>
      </c>
      <c r="F94" s="3">
        <v>315</v>
      </c>
      <c r="G94" s="3">
        <v>692</v>
      </c>
      <c r="H94" s="3">
        <v>268</v>
      </c>
      <c r="I94" s="3">
        <v>79</v>
      </c>
      <c r="J94" s="3">
        <v>202</v>
      </c>
      <c r="K94" s="3">
        <v>86</v>
      </c>
      <c r="L94" s="43"/>
      <c r="M94" s="43"/>
      <c r="N94" s="43"/>
      <c r="O94" s="75"/>
    </row>
    <row r="95" spans="1:15" x14ac:dyDescent="0.2">
      <c r="A95" s="43"/>
      <c r="B95" s="5"/>
      <c r="C95" s="6" t="s">
        <v>58</v>
      </c>
      <c r="D95" s="3">
        <v>2328</v>
      </c>
      <c r="E95" s="3">
        <v>1038</v>
      </c>
      <c r="F95" s="3">
        <v>966</v>
      </c>
      <c r="G95" s="3">
        <v>1546</v>
      </c>
      <c r="H95" s="3">
        <v>565</v>
      </c>
      <c r="I95" s="3">
        <v>230</v>
      </c>
      <c r="J95" s="3">
        <v>491</v>
      </c>
      <c r="K95" s="3">
        <v>211</v>
      </c>
      <c r="L95" s="43"/>
      <c r="M95" s="43"/>
      <c r="N95" s="43"/>
      <c r="O95" s="75"/>
    </row>
    <row r="96" spans="1:15" x14ac:dyDescent="0.2">
      <c r="A96" s="43"/>
      <c r="B96" s="5"/>
      <c r="C96" s="6" t="s">
        <v>59</v>
      </c>
      <c r="D96" s="3">
        <v>1578</v>
      </c>
      <c r="E96" s="3">
        <v>645</v>
      </c>
      <c r="F96" s="3">
        <v>619</v>
      </c>
      <c r="G96" s="3">
        <v>1167</v>
      </c>
      <c r="H96" s="3">
        <v>388</v>
      </c>
      <c r="I96" s="3">
        <v>185</v>
      </c>
      <c r="J96" s="3">
        <v>348</v>
      </c>
      <c r="K96" s="3">
        <v>179</v>
      </c>
      <c r="L96" s="43"/>
      <c r="M96" s="43"/>
      <c r="N96" s="43"/>
      <c r="O96" s="75"/>
    </row>
    <row r="97" spans="1:15" x14ac:dyDescent="0.2">
      <c r="A97" s="43"/>
      <c r="B97" s="5"/>
      <c r="C97" s="6" t="s">
        <v>60</v>
      </c>
      <c r="D97" s="3">
        <v>723</v>
      </c>
      <c r="E97" s="3">
        <v>283</v>
      </c>
      <c r="F97" s="3">
        <v>290</v>
      </c>
      <c r="G97" s="3">
        <v>646</v>
      </c>
      <c r="H97" s="3">
        <v>266</v>
      </c>
      <c r="I97" s="3">
        <v>67</v>
      </c>
      <c r="J97" s="3">
        <v>153</v>
      </c>
      <c r="K97" s="3">
        <v>100</v>
      </c>
      <c r="L97" s="43"/>
      <c r="M97" s="43"/>
      <c r="N97" s="43"/>
      <c r="O97" s="75"/>
    </row>
    <row r="98" spans="1:15" x14ac:dyDescent="0.2">
      <c r="A98" s="43"/>
      <c r="B98" s="5"/>
      <c r="C98" s="6" t="s">
        <v>61</v>
      </c>
      <c r="D98" s="3">
        <v>1864</v>
      </c>
      <c r="E98" s="3">
        <v>730</v>
      </c>
      <c r="F98" s="3">
        <v>734</v>
      </c>
      <c r="G98" s="3">
        <v>1333</v>
      </c>
      <c r="H98" s="3">
        <v>589</v>
      </c>
      <c r="I98" s="3">
        <v>200</v>
      </c>
      <c r="J98" s="3">
        <v>419</v>
      </c>
      <c r="K98" s="3">
        <v>185</v>
      </c>
      <c r="L98" s="43"/>
      <c r="M98" s="43"/>
      <c r="N98" s="43"/>
      <c r="O98" s="75"/>
    </row>
    <row r="99" spans="1:15" x14ac:dyDescent="0.2">
      <c r="A99" s="43"/>
      <c r="B99" s="5"/>
      <c r="C99" s="6" t="s">
        <v>62</v>
      </c>
      <c r="D99" s="3">
        <v>62</v>
      </c>
      <c r="E99" s="3">
        <v>31</v>
      </c>
      <c r="F99" s="3">
        <v>26</v>
      </c>
      <c r="G99" s="3">
        <v>43</v>
      </c>
      <c r="H99" s="3">
        <v>20</v>
      </c>
      <c r="I99" s="3">
        <v>9</v>
      </c>
      <c r="J99" s="3">
        <v>15</v>
      </c>
      <c r="K99" s="3">
        <v>8</v>
      </c>
      <c r="L99" s="43"/>
      <c r="M99" s="43"/>
      <c r="N99" s="43"/>
      <c r="O99" s="75"/>
    </row>
    <row r="100" spans="1:15" x14ac:dyDescent="0.2">
      <c r="A100" s="43"/>
      <c r="B100" s="5"/>
      <c r="C100" s="6" t="s">
        <v>63</v>
      </c>
      <c r="D100" s="3">
        <v>1135</v>
      </c>
      <c r="E100" s="3">
        <v>425</v>
      </c>
      <c r="F100" s="3">
        <v>304</v>
      </c>
      <c r="G100" s="3">
        <v>600</v>
      </c>
      <c r="H100" s="3">
        <v>244</v>
      </c>
      <c r="I100" s="3">
        <v>84</v>
      </c>
      <c r="J100" s="3">
        <v>265</v>
      </c>
      <c r="K100" s="3">
        <v>119</v>
      </c>
      <c r="L100" s="43"/>
      <c r="M100" s="43"/>
      <c r="N100" s="43"/>
      <c r="O100" s="75"/>
    </row>
    <row r="101" spans="1:15" x14ac:dyDescent="0.2">
      <c r="A101" s="43"/>
      <c r="B101" s="7"/>
      <c r="C101" s="6" t="s">
        <v>64</v>
      </c>
      <c r="D101" s="3"/>
      <c r="E101" s="3"/>
      <c r="F101" s="3"/>
      <c r="G101" s="3"/>
      <c r="H101" s="3"/>
      <c r="I101" s="3"/>
      <c r="J101" s="3"/>
      <c r="K101" s="3"/>
      <c r="L101" s="43"/>
      <c r="M101" s="43"/>
      <c r="N101" s="43"/>
      <c r="O101" s="75"/>
    </row>
    <row r="102" spans="1:15" x14ac:dyDescent="0.2">
      <c r="A102" s="42" t="s">
        <v>210</v>
      </c>
      <c r="B102" s="12" t="s">
        <v>214</v>
      </c>
      <c r="C102" s="6"/>
      <c r="D102" s="19">
        <f t="shared" ref="D102:K102" si="17">SUM(D103:D121)</f>
        <v>215748</v>
      </c>
      <c r="E102" s="19">
        <f t="shared" si="17"/>
        <v>103113</v>
      </c>
      <c r="F102" s="19">
        <f>SUM(F103:F121)</f>
        <v>72541</v>
      </c>
      <c r="G102" s="19">
        <f t="shared" si="17"/>
        <v>134323</v>
      </c>
      <c r="H102" s="19">
        <f t="shared" si="17"/>
        <v>56826</v>
      </c>
      <c r="I102" s="19">
        <f t="shared" si="17"/>
        <v>15428</v>
      </c>
      <c r="J102" s="19">
        <f t="shared" si="17"/>
        <v>60945</v>
      </c>
      <c r="K102" s="19">
        <f t="shared" si="17"/>
        <v>22070</v>
      </c>
      <c r="L102" s="42" t="s">
        <v>7</v>
      </c>
      <c r="M102" s="42">
        <v>2016</v>
      </c>
      <c r="N102" s="42" t="s">
        <v>21</v>
      </c>
      <c r="O102" s="75"/>
    </row>
    <row r="103" spans="1:15" x14ac:dyDescent="0.2">
      <c r="A103" s="43"/>
      <c r="B103" s="5"/>
      <c r="C103" s="6" t="s">
        <v>55</v>
      </c>
      <c r="D103" s="3">
        <v>220</v>
      </c>
      <c r="E103" s="3">
        <v>189</v>
      </c>
      <c r="F103" s="3">
        <v>66</v>
      </c>
      <c r="G103" s="3">
        <v>198</v>
      </c>
      <c r="H103" s="3">
        <v>42</v>
      </c>
      <c r="I103" s="3">
        <v>14</v>
      </c>
      <c r="J103" s="3">
        <v>46</v>
      </c>
      <c r="K103" s="3">
        <v>80</v>
      </c>
      <c r="L103" s="43"/>
      <c r="M103" s="43"/>
      <c r="N103" s="43"/>
      <c r="O103" s="75"/>
    </row>
    <row r="104" spans="1:15" x14ac:dyDescent="0.2">
      <c r="A104" s="43"/>
      <c r="B104" s="5"/>
      <c r="C104" s="6" t="s">
        <v>46</v>
      </c>
      <c r="D104" s="3">
        <v>30</v>
      </c>
      <c r="E104" s="3">
        <v>4</v>
      </c>
      <c r="F104" s="3">
        <v>0</v>
      </c>
      <c r="G104" s="3">
        <v>0</v>
      </c>
      <c r="H104" s="3">
        <v>0</v>
      </c>
      <c r="I104" s="3">
        <v>0</v>
      </c>
      <c r="J104" s="3">
        <v>0</v>
      </c>
      <c r="K104" s="3">
        <v>0</v>
      </c>
      <c r="L104" s="43"/>
      <c r="M104" s="43"/>
      <c r="N104" s="43"/>
      <c r="O104" s="75"/>
    </row>
    <row r="105" spans="1:15" x14ac:dyDescent="0.2">
      <c r="A105" s="43"/>
      <c r="B105" s="5"/>
      <c r="C105" s="6" t="s">
        <v>47</v>
      </c>
      <c r="D105" s="3">
        <v>0</v>
      </c>
      <c r="E105" s="3">
        <v>21</v>
      </c>
      <c r="F105" s="3">
        <v>0</v>
      </c>
      <c r="G105" s="3">
        <v>0</v>
      </c>
      <c r="H105" s="3">
        <v>0</v>
      </c>
      <c r="I105" s="3">
        <v>0</v>
      </c>
      <c r="J105" s="3">
        <v>4</v>
      </c>
      <c r="K105" s="3">
        <v>0</v>
      </c>
      <c r="L105" s="43"/>
      <c r="M105" s="43"/>
      <c r="N105" s="43"/>
      <c r="O105" s="75"/>
    </row>
    <row r="106" spans="1:15" x14ac:dyDescent="0.2">
      <c r="A106" s="43"/>
      <c r="B106" s="5"/>
      <c r="C106" s="6" t="s">
        <v>48</v>
      </c>
      <c r="D106" s="3">
        <v>11509</v>
      </c>
      <c r="E106" s="3">
        <v>6158</v>
      </c>
      <c r="F106" s="3">
        <v>3326</v>
      </c>
      <c r="G106" s="3">
        <v>6429</v>
      </c>
      <c r="H106" s="3">
        <v>2378</v>
      </c>
      <c r="I106" s="3">
        <v>1370</v>
      </c>
      <c r="J106" s="3">
        <v>1923</v>
      </c>
      <c r="K106" s="3">
        <v>1626</v>
      </c>
      <c r="L106" s="43"/>
      <c r="M106" s="43"/>
      <c r="N106" s="43"/>
      <c r="O106" s="75"/>
    </row>
    <row r="107" spans="1:15" x14ac:dyDescent="0.2">
      <c r="A107" s="43"/>
      <c r="B107" s="5"/>
      <c r="C107" s="6" t="s">
        <v>49</v>
      </c>
      <c r="D107" s="3">
        <v>19323</v>
      </c>
      <c r="E107" s="3">
        <v>15067</v>
      </c>
      <c r="F107" s="3">
        <v>3120</v>
      </c>
      <c r="G107" s="3">
        <v>7866</v>
      </c>
      <c r="H107" s="3">
        <v>14835</v>
      </c>
      <c r="I107" s="3">
        <v>707</v>
      </c>
      <c r="J107" s="3">
        <v>1640</v>
      </c>
      <c r="K107" s="3">
        <v>3078</v>
      </c>
      <c r="L107" s="43"/>
      <c r="M107" s="43"/>
      <c r="N107" s="43"/>
      <c r="O107" s="75"/>
    </row>
    <row r="108" spans="1:15" x14ac:dyDescent="0.2">
      <c r="A108" s="43"/>
      <c r="B108" s="5"/>
      <c r="C108" s="6" t="s">
        <v>50</v>
      </c>
      <c r="D108" s="3">
        <v>414</v>
      </c>
      <c r="E108" s="3">
        <v>165</v>
      </c>
      <c r="F108" s="3">
        <v>107</v>
      </c>
      <c r="G108" s="3">
        <v>214</v>
      </c>
      <c r="H108" s="3">
        <v>15</v>
      </c>
      <c r="I108" s="3">
        <v>12</v>
      </c>
      <c r="J108" s="3">
        <v>16</v>
      </c>
      <c r="K108" s="3">
        <v>11</v>
      </c>
      <c r="L108" s="43"/>
      <c r="M108" s="43"/>
      <c r="N108" s="43"/>
      <c r="O108" s="75"/>
    </row>
    <row r="109" spans="1:15" x14ac:dyDescent="0.2">
      <c r="A109" s="43"/>
      <c r="B109" s="5"/>
      <c r="C109" s="6" t="s">
        <v>51</v>
      </c>
      <c r="D109" s="3">
        <v>4286</v>
      </c>
      <c r="E109" s="3">
        <v>8161</v>
      </c>
      <c r="F109" s="3">
        <v>1880</v>
      </c>
      <c r="G109" s="3">
        <v>2204</v>
      </c>
      <c r="H109" s="3">
        <v>741</v>
      </c>
      <c r="I109" s="3">
        <v>195</v>
      </c>
      <c r="J109" s="3">
        <v>4442</v>
      </c>
      <c r="K109" s="3">
        <v>164</v>
      </c>
      <c r="L109" s="43"/>
      <c r="M109" s="43"/>
      <c r="N109" s="43"/>
      <c r="O109" s="75"/>
    </row>
    <row r="110" spans="1:15" x14ac:dyDescent="0.2">
      <c r="A110" s="43"/>
      <c r="B110" s="5"/>
      <c r="C110" s="6" t="s">
        <v>52</v>
      </c>
      <c r="D110" s="3">
        <v>11363</v>
      </c>
      <c r="E110" s="3">
        <v>4418</v>
      </c>
      <c r="F110" s="3">
        <v>3345</v>
      </c>
      <c r="G110" s="3">
        <v>5296</v>
      </c>
      <c r="H110" s="3">
        <v>2460</v>
      </c>
      <c r="I110" s="3">
        <v>566</v>
      </c>
      <c r="J110" s="3">
        <v>3694</v>
      </c>
      <c r="K110" s="3">
        <v>963</v>
      </c>
      <c r="L110" s="43"/>
      <c r="M110" s="43"/>
      <c r="N110" s="43"/>
      <c r="O110" s="75"/>
    </row>
    <row r="111" spans="1:15" x14ac:dyDescent="0.2">
      <c r="A111" s="43"/>
      <c r="B111" s="5"/>
      <c r="C111" s="6" t="s">
        <v>53</v>
      </c>
      <c r="D111" s="3">
        <v>44609</v>
      </c>
      <c r="E111" s="3">
        <v>17558</v>
      </c>
      <c r="F111" s="3">
        <v>14184</v>
      </c>
      <c r="G111" s="3">
        <v>29826</v>
      </c>
      <c r="H111" s="3">
        <v>8908</v>
      </c>
      <c r="I111" s="3">
        <v>3082</v>
      </c>
      <c r="J111" s="3">
        <v>13057</v>
      </c>
      <c r="K111" s="3">
        <v>4647</v>
      </c>
      <c r="L111" s="43"/>
      <c r="M111" s="43"/>
      <c r="N111" s="43"/>
      <c r="O111" s="75"/>
    </row>
    <row r="112" spans="1:15" x14ac:dyDescent="0.2">
      <c r="A112" s="43"/>
      <c r="B112" s="5"/>
      <c r="C112" s="6" t="s">
        <v>54</v>
      </c>
      <c r="D112" s="3">
        <v>3731</v>
      </c>
      <c r="E112" s="3">
        <v>2128</v>
      </c>
      <c r="F112" s="3">
        <v>3737</v>
      </c>
      <c r="G112" s="3">
        <v>3626</v>
      </c>
      <c r="H112" s="3">
        <v>741</v>
      </c>
      <c r="I112" s="3">
        <v>218</v>
      </c>
      <c r="J112" s="3">
        <v>2011</v>
      </c>
      <c r="K112" s="3">
        <v>236</v>
      </c>
      <c r="L112" s="43"/>
      <c r="M112" s="43"/>
      <c r="N112" s="43"/>
      <c r="O112" s="75"/>
    </row>
    <row r="113" spans="1:15" x14ac:dyDescent="0.2">
      <c r="A113" s="43"/>
      <c r="B113" s="5"/>
      <c r="C113" s="6" t="s">
        <v>56</v>
      </c>
      <c r="D113" s="3">
        <v>5164</v>
      </c>
      <c r="E113" s="3">
        <v>2596</v>
      </c>
      <c r="F113" s="3">
        <v>2298</v>
      </c>
      <c r="G113" s="3">
        <v>5303</v>
      </c>
      <c r="H113" s="3">
        <v>1153</v>
      </c>
      <c r="I113" s="3">
        <v>883</v>
      </c>
      <c r="J113" s="3">
        <v>1142</v>
      </c>
      <c r="K113" s="3">
        <v>634</v>
      </c>
      <c r="L113" s="43"/>
      <c r="M113" s="43"/>
      <c r="N113" s="43"/>
      <c r="O113" s="75"/>
    </row>
    <row r="114" spans="1:15" x14ac:dyDescent="0.2">
      <c r="A114" s="43"/>
      <c r="B114" s="5"/>
      <c r="C114" s="6" t="s">
        <v>57</v>
      </c>
      <c r="D114" s="3">
        <v>11845</v>
      </c>
      <c r="E114" s="3">
        <v>3426</v>
      </c>
      <c r="F114" s="3">
        <v>3482</v>
      </c>
      <c r="G114" s="3">
        <v>3561</v>
      </c>
      <c r="H114" s="3">
        <v>2271</v>
      </c>
      <c r="I114" s="3">
        <v>469</v>
      </c>
      <c r="J114" s="3">
        <v>1510</v>
      </c>
      <c r="K114" s="3">
        <v>412</v>
      </c>
      <c r="L114" s="43"/>
      <c r="M114" s="43"/>
      <c r="N114" s="43"/>
      <c r="O114" s="75"/>
    </row>
    <row r="115" spans="1:15" x14ac:dyDescent="0.2">
      <c r="A115" s="43"/>
      <c r="B115" s="5"/>
      <c r="C115" s="6" t="s">
        <v>58</v>
      </c>
      <c r="D115" s="3">
        <v>21947</v>
      </c>
      <c r="E115" s="3">
        <v>9166</v>
      </c>
      <c r="F115" s="3">
        <v>9718</v>
      </c>
      <c r="G115" s="3">
        <v>17936</v>
      </c>
      <c r="H115" s="3">
        <v>5138</v>
      </c>
      <c r="I115" s="3">
        <v>1554</v>
      </c>
      <c r="J115" s="3">
        <v>7127</v>
      </c>
      <c r="K115" s="3">
        <v>1934</v>
      </c>
      <c r="L115" s="43"/>
      <c r="M115" s="43"/>
      <c r="N115" s="43"/>
      <c r="O115" s="75"/>
    </row>
    <row r="116" spans="1:15" x14ac:dyDescent="0.2">
      <c r="A116" s="43"/>
      <c r="B116" s="5"/>
      <c r="C116" s="6" t="s">
        <v>59</v>
      </c>
      <c r="D116" s="3">
        <v>9837</v>
      </c>
      <c r="E116" s="3">
        <v>5131</v>
      </c>
      <c r="F116" s="3">
        <v>3793</v>
      </c>
      <c r="G116" s="3">
        <v>7665</v>
      </c>
      <c r="H116" s="3">
        <v>1589</v>
      </c>
      <c r="I116" s="3">
        <v>685</v>
      </c>
      <c r="J116" s="3">
        <v>3642</v>
      </c>
      <c r="K116" s="3">
        <v>2004</v>
      </c>
      <c r="L116" s="43"/>
      <c r="M116" s="43"/>
      <c r="N116" s="43"/>
      <c r="O116" s="75"/>
    </row>
    <row r="117" spans="1:15" x14ac:dyDescent="0.2">
      <c r="A117" s="43"/>
      <c r="B117" s="5"/>
      <c r="C117" s="6" t="s">
        <v>60</v>
      </c>
      <c r="D117" s="3">
        <v>14768</v>
      </c>
      <c r="E117" s="3">
        <v>4589</v>
      </c>
      <c r="F117" s="3">
        <v>5226</v>
      </c>
      <c r="G117" s="3">
        <v>9970</v>
      </c>
      <c r="H117" s="3">
        <v>4531</v>
      </c>
      <c r="I117" s="3">
        <v>556</v>
      </c>
      <c r="J117" s="3">
        <v>4025</v>
      </c>
      <c r="K117" s="3">
        <v>1268</v>
      </c>
      <c r="L117" s="43"/>
      <c r="M117" s="43"/>
      <c r="N117" s="43"/>
      <c r="O117" s="75"/>
    </row>
    <row r="118" spans="1:15" x14ac:dyDescent="0.2">
      <c r="A118" s="43"/>
      <c r="B118" s="5"/>
      <c r="C118" s="6" t="s">
        <v>61</v>
      </c>
      <c r="D118" s="3">
        <v>37657</v>
      </c>
      <c r="E118" s="3">
        <v>12025</v>
      </c>
      <c r="F118" s="3">
        <v>11799</v>
      </c>
      <c r="G118" s="3">
        <v>25022</v>
      </c>
      <c r="H118" s="3">
        <v>9076</v>
      </c>
      <c r="I118" s="3">
        <v>3566</v>
      </c>
      <c r="J118" s="3">
        <v>9755</v>
      </c>
      <c r="K118" s="3">
        <v>3592</v>
      </c>
      <c r="L118" s="43"/>
      <c r="M118" s="43"/>
      <c r="N118" s="43"/>
      <c r="O118" s="75"/>
    </row>
    <row r="119" spans="1:15" x14ac:dyDescent="0.2">
      <c r="A119" s="43"/>
      <c r="B119" s="5"/>
      <c r="C119" s="6" t="s">
        <v>62</v>
      </c>
      <c r="D119" s="3">
        <v>1680</v>
      </c>
      <c r="E119" s="3">
        <v>762</v>
      </c>
      <c r="F119" s="3">
        <v>231</v>
      </c>
      <c r="G119" s="3">
        <v>858</v>
      </c>
      <c r="H119" s="3">
        <v>600</v>
      </c>
      <c r="I119" s="3">
        <v>238</v>
      </c>
      <c r="J119" s="3">
        <v>132</v>
      </c>
      <c r="K119" s="3">
        <v>97</v>
      </c>
      <c r="L119" s="43"/>
      <c r="M119" s="43"/>
      <c r="N119" s="43"/>
      <c r="O119" s="75"/>
    </row>
    <row r="120" spans="1:15" x14ac:dyDescent="0.2">
      <c r="A120" s="43"/>
      <c r="B120" s="5"/>
      <c r="C120" s="6" t="s">
        <v>63</v>
      </c>
      <c r="D120" s="3">
        <v>17365</v>
      </c>
      <c r="E120" s="3">
        <v>11549</v>
      </c>
      <c r="F120" s="3">
        <v>6229</v>
      </c>
      <c r="G120" s="3">
        <v>8349</v>
      </c>
      <c r="H120" s="3">
        <v>2348</v>
      </c>
      <c r="I120" s="3">
        <v>1313</v>
      </c>
      <c r="J120" s="3">
        <v>6779</v>
      </c>
      <c r="K120" s="3">
        <v>1324</v>
      </c>
      <c r="L120" s="43"/>
      <c r="M120" s="43"/>
      <c r="N120" s="43"/>
      <c r="O120" s="75"/>
    </row>
    <row r="121" spans="1:15" x14ac:dyDescent="0.2">
      <c r="A121" s="43"/>
      <c r="B121" s="7"/>
      <c r="C121" s="6" t="s">
        <v>64</v>
      </c>
      <c r="D121" s="3"/>
      <c r="E121" s="3"/>
      <c r="F121" s="3"/>
      <c r="G121" s="3"/>
      <c r="H121" s="3"/>
      <c r="I121" s="3"/>
      <c r="J121" s="3"/>
      <c r="K121" s="3"/>
      <c r="L121" s="43"/>
      <c r="M121" s="43"/>
      <c r="N121" s="43"/>
      <c r="O121" s="75"/>
    </row>
    <row r="122" spans="1:15" x14ac:dyDescent="0.2">
      <c r="A122" s="43"/>
      <c r="B122" s="12" t="s">
        <v>272</v>
      </c>
      <c r="C122" s="6"/>
      <c r="D122" s="20">
        <f>+D42/D82*100</f>
        <v>97.172717271727166</v>
      </c>
      <c r="E122" s="20">
        <f t="shared" ref="E122:K122" si="18">+E42/E82*100</f>
        <v>102.19795221843005</v>
      </c>
      <c r="F122" s="20">
        <f>+F42/F82*100</f>
        <v>105.54949337490258</v>
      </c>
      <c r="G122" s="20">
        <f t="shared" si="18"/>
        <v>98.108376011894933</v>
      </c>
      <c r="H122" s="20">
        <f t="shared" si="18"/>
        <v>99.617633828160152</v>
      </c>
      <c r="I122" s="20">
        <f t="shared" si="18"/>
        <v>100.25562372188139</v>
      </c>
      <c r="J122" s="20">
        <f t="shared" si="18"/>
        <v>102.72449263274952</v>
      </c>
      <c r="K122" s="20">
        <f t="shared" si="18"/>
        <v>110.23166023166023</v>
      </c>
      <c r="L122" s="42" t="s">
        <v>10</v>
      </c>
      <c r="M122" s="1"/>
      <c r="N122" s="43"/>
      <c r="O122" s="75"/>
    </row>
    <row r="123" spans="1:15" x14ac:dyDescent="0.2">
      <c r="A123" s="43"/>
      <c r="B123" s="5"/>
      <c r="C123" s="6" t="s">
        <v>55</v>
      </c>
      <c r="D123" s="20">
        <f t="shared" ref="D123:K160" si="19">+D43/D83*100</f>
        <v>157.69230769230768</v>
      </c>
      <c r="E123" s="20">
        <f t="shared" si="19"/>
        <v>75</v>
      </c>
      <c r="F123" s="20">
        <f t="shared" ref="F123:F160" si="20">+F43/F83*100</f>
        <v>100</v>
      </c>
      <c r="G123" s="20">
        <f t="shared" si="19"/>
        <v>117.85714285714286</v>
      </c>
      <c r="H123" s="20">
        <f t="shared" si="19"/>
        <v>100</v>
      </c>
      <c r="I123" s="20">
        <f t="shared" si="19"/>
        <v>100</v>
      </c>
      <c r="J123" s="20">
        <f t="shared" si="19"/>
        <v>200</v>
      </c>
      <c r="K123" s="20">
        <f t="shared" si="19"/>
        <v>110.00000000000001</v>
      </c>
      <c r="L123" s="43"/>
      <c r="M123" s="37"/>
      <c r="N123" s="43"/>
      <c r="O123" s="75"/>
    </row>
    <row r="124" spans="1:15" x14ac:dyDescent="0.2">
      <c r="A124" s="43"/>
      <c r="B124" s="5"/>
      <c r="C124" s="6" t="s">
        <v>46</v>
      </c>
      <c r="D124" s="20">
        <f t="shared" si="19"/>
        <v>0</v>
      </c>
      <c r="E124" s="20">
        <f t="shared" si="19"/>
        <v>100</v>
      </c>
      <c r="F124" s="20"/>
      <c r="G124" s="20"/>
      <c r="H124" s="20"/>
      <c r="I124" s="20"/>
      <c r="J124" s="20"/>
      <c r="K124" s="20"/>
      <c r="L124" s="43"/>
      <c r="M124" s="37"/>
      <c r="N124" s="43"/>
      <c r="O124" s="75"/>
    </row>
    <row r="125" spans="1:15" x14ac:dyDescent="0.2">
      <c r="A125" s="43"/>
      <c r="B125" s="5"/>
      <c r="C125" s="6" t="s">
        <v>47</v>
      </c>
      <c r="D125" s="20"/>
      <c r="E125" s="20">
        <f t="shared" si="19"/>
        <v>100</v>
      </c>
      <c r="F125" s="20"/>
      <c r="G125" s="20"/>
      <c r="H125" s="20"/>
      <c r="I125" s="20"/>
      <c r="J125" s="20">
        <f t="shared" si="19"/>
        <v>100</v>
      </c>
      <c r="K125" s="20"/>
      <c r="L125" s="43"/>
      <c r="M125" s="37"/>
      <c r="N125" s="43"/>
      <c r="O125" s="75"/>
    </row>
    <row r="126" spans="1:15" x14ac:dyDescent="0.2">
      <c r="A126" s="43"/>
      <c r="B126" s="5"/>
      <c r="C126" s="6" t="s">
        <v>48</v>
      </c>
      <c r="D126" s="20">
        <f t="shared" si="19"/>
        <v>98.883305415968735</v>
      </c>
      <c r="E126" s="20">
        <f t="shared" si="19"/>
        <v>109.30851063829788</v>
      </c>
      <c r="F126" s="20">
        <f t="shared" si="20"/>
        <v>106.47619047619048</v>
      </c>
      <c r="G126" s="20">
        <f t="shared" si="19"/>
        <v>100.98743267504489</v>
      </c>
      <c r="H126" s="20">
        <f t="shared" si="19"/>
        <v>102.49307479224376</v>
      </c>
      <c r="I126" s="20">
        <f t="shared" si="19"/>
        <v>94.252873563218387</v>
      </c>
      <c r="J126" s="20">
        <f t="shared" si="19"/>
        <v>108.09523809523809</v>
      </c>
      <c r="K126" s="20">
        <f t="shared" si="19"/>
        <v>107.22891566265061</v>
      </c>
      <c r="L126" s="43"/>
      <c r="M126" s="37"/>
      <c r="N126" s="43"/>
      <c r="O126" s="75"/>
    </row>
    <row r="127" spans="1:15" x14ac:dyDescent="0.2">
      <c r="A127" s="43"/>
      <c r="B127" s="5"/>
      <c r="C127" s="6" t="s">
        <v>49</v>
      </c>
      <c r="D127" s="20">
        <f t="shared" si="19"/>
        <v>93.630573248407643</v>
      </c>
      <c r="E127" s="20">
        <f t="shared" si="19"/>
        <v>93.712574850299404</v>
      </c>
      <c r="F127" s="20">
        <f t="shared" si="20"/>
        <v>98.154981549815503</v>
      </c>
      <c r="G127" s="20">
        <f t="shared" si="19"/>
        <v>92.69911504424779</v>
      </c>
      <c r="H127" s="20">
        <f t="shared" si="19"/>
        <v>84.699453551912569</v>
      </c>
      <c r="I127" s="20">
        <f t="shared" si="19"/>
        <v>94.117647058823522</v>
      </c>
      <c r="J127" s="20">
        <f t="shared" si="19"/>
        <v>104.90196078431373</v>
      </c>
      <c r="K127" s="20">
        <f t="shared" si="19"/>
        <v>88.421052631578945</v>
      </c>
      <c r="L127" s="43"/>
      <c r="M127" s="37"/>
      <c r="N127" s="43"/>
      <c r="O127" s="75"/>
    </row>
    <row r="128" spans="1:15" x14ac:dyDescent="0.2">
      <c r="A128" s="43"/>
      <c r="B128" s="5"/>
      <c r="C128" s="6" t="s">
        <v>50</v>
      </c>
      <c r="D128" s="20">
        <f t="shared" si="19"/>
        <v>130</v>
      </c>
      <c r="E128" s="20">
        <f t="shared" si="19"/>
        <v>160</v>
      </c>
      <c r="F128" s="20">
        <f t="shared" si="20"/>
        <v>266.66666666666663</v>
      </c>
      <c r="G128" s="20">
        <f t="shared" si="19"/>
        <v>233.33333333333334</v>
      </c>
      <c r="H128" s="20">
        <f t="shared" si="19"/>
        <v>233.33333333333334</v>
      </c>
      <c r="I128" s="20">
        <f t="shared" si="19"/>
        <v>200</v>
      </c>
      <c r="J128" s="20">
        <f t="shared" si="19"/>
        <v>300</v>
      </c>
      <c r="K128" s="20">
        <f t="shared" si="19"/>
        <v>400</v>
      </c>
      <c r="L128" s="43"/>
      <c r="M128" s="37"/>
      <c r="N128" s="43"/>
      <c r="O128" s="75"/>
    </row>
    <row r="129" spans="1:15" x14ac:dyDescent="0.2">
      <c r="A129" s="43"/>
      <c r="B129" s="5"/>
      <c r="C129" s="6" t="s">
        <v>51</v>
      </c>
      <c r="D129" s="20">
        <f t="shared" si="19"/>
        <v>115.85365853658536</v>
      </c>
      <c r="E129" s="20">
        <f t="shared" si="19"/>
        <v>137.97468354430379</v>
      </c>
      <c r="F129" s="20">
        <f t="shared" si="20"/>
        <v>140.29850746268659</v>
      </c>
      <c r="G129" s="20">
        <f t="shared" si="19"/>
        <v>120.48780487804878</v>
      </c>
      <c r="H129" s="20">
        <f t="shared" si="19"/>
        <v>143.05555555555557</v>
      </c>
      <c r="I129" s="20">
        <f t="shared" si="19"/>
        <v>129.41176470588235</v>
      </c>
      <c r="J129" s="20">
        <f t="shared" si="19"/>
        <v>138.77551020408163</v>
      </c>
      <c r="K129" s="20">
        <f t="shared" si="19"/>
        <v>150</v>
      </c>
      <c r="L129" s="43"/>
      <c r="M129" s="37"/>
      <c r="N129" s="43"/>
      <c r="O129" s="75"/>
    </row>
    <row r="130" spans="1:15" x14ac:dyDescent="0.2">
      <c r="A130" s="43"/>
      <c r="B130" s="5"/>
      <c r="C130" s="6" t="s">
        <v>52</v>
      </c>
      <c r="D130" s="20">
        <f t="shared" si="19"/>
        <v>93.5</v>
      </c>
      <c r="E130" s="20">
        <f t="shared" si="19"/>
        <v>115.78947368421053</v>
      </c>
      <c r="F130" s="20">
        <f t="shared" si="20"/>
        <v>94.444444444444443</v>
      </c>
      <c r="G130" s="20">
        <f t="shared" si="19"/>
        <v>107.74193548387096</v>
      </c>
      <c r="H130" s="20">
        <f t="shared" si="19"/>
        <v>122.22222222222223</v>
      </c>
      <c r="I130" s="20">
        <f t="shared" si="19"/>
        <v>100</v>
      </c>
      <c r="J130" s="20">
        <f t="shared" si="19"/>
        <v>112.7659574468085</v>
      </c>
      <c r="K130" s="20">
        <f t="shared" si="19"/>
        <v>102.94117647058823</v>
      </c>
      <c r="L130" s="43"/>
      <c r="M130" s="37"/>
      <c r="N130" s="43"/>
      <c r="O130" s="75"/>
    </row>
    <row r="131" spans="1:15" x14ac:dyDescent="0.2">
      <c r="A131" s="43"/>
      <c r="B131" s="5"/>
      <c r="C131" s="6" t="s">
        <v>53</v>
      </c>
      <c r="D131" s="20">
        <f t="shared" si="19"/>
        <v>92.08273894436519</v>
      </c>
      <c r="E131" s="20">
        <f t="shared" si="19"/>
        <v>92.672413793103445</v>
      </c>
      <c r="F131" s="20">
        <f t="shared" si="20"/>
        <v>96.135909393737506</v>
      </c>
      <c r="G131" s="20">
        <f t="shared" si="19"/>
        <v>91.237458193979933</v>
      </c>
      <c r="H131" s="20">
        <f t="shared" si="19"/>
        <v>89.608938547486034</v>
      </c>
      <c r="I131" s="20">
        <f t="shared" si="19"/>
        <v>88.625592417061611</v>
      </c>
      <c r="J131" s="20">
        <f t="shared" si="19"/>
        <v>93.449781659388648</v>
      </c>
      <c r="K131" s="20">
        <f t="shared" si="19"/>
        <v>107.10659898477158</v>
      </c>
      <c r="L131" s="43"/>
      <c r="M131" s="37"/>
      <c r="N131" s="43"/>
      <c r="O131" s="75"/>
    </row>
    <row r="132" spans="1:15" x14ac:dyDescent="0.2">
      <c r="A132" s="43"/>
      <c r="B132" s="5"/>
      <c r="C132" s="6" t="s">
        <v>54</v>
      </c>
      <c r="D132" s="20">
        <f t="shared" si="19"/>
        <v>94.75982532751091</v>
      </c>
      <c r="E132" s="20">
        <f t="shared" si="19"/>
        <v>112.5</v>
      </c>
      <c r="F132" s="20">
        <f t="shared" si="20"/>
        <v>105.26315789473684</v>
      </c>
      <c r="G132" s="20">
        <f t="shared" si="19"/>
        <v>99.019607843137265</v>
      </c>
      <c r="H132" s="20">
        <f t="shared" si="19"/>
        <v>95</v>
      </c>
      <c r="I132" s="20">
        <f t="shared" si="19"/>
        <v>94.444444444444443</v>
      </c>
      <c r="J132" s="20">
        <f t="shared" si="19"/>
        <v>97.058823529411768</v>
      </c>
      <c r="K132" s="20">
        <f t="shared" si="19"/>
        <v>108.69565217391303</v>
      </c>
      <c r="L132" s="43"/>
      <c r="M132" s="37"/>
      <c r="N132" s="43"/>
      <c r="O132" s="75"/>
    </row>
    <row r="133" spans="1:15" x14ac:dyDescent="0.2">
      <c r="A133" s="43"/>
      <c r="B133" s="5"/>
      <c r="C133" s="6" t="s">
        <v>56</v>
      </c>
      <c r="D133" s="20">
        <f t="shared" si="19"/>
        <v>106.85033507073716</v>
      </c>
      <c r="E133" s="20">
        <f t="shared" si="19"/>
        <v>104.90066225165562</v>
      </c>
      <c r="F133" s="20">
        <f t="shared" si="20"/>
        <v>124.48210922787193</v>
      </c>
      <c r="G133" s="20">
        <f t="shared" si="19"/>
        <v>113.90086206896552</v>
      </c>
      <c r="H133" s="20">
        <f t="shared" si="19"/>
        <v>108.83002207505518</v>
      </c>
      <c r="I133" s="20">
        <f t="shared" si="19"/>
        <v>100</v>
      </c>
      <c r="J133" s="20">
        <f t="shared" si="19"/>
        <v>111.37254901960785</v>
      </c>
      <c r="K133" s="20">
        <f t="shared" si="19"/>
        <v>107.96812749003983</v>
      </c>
      <c r="L133" s="43"/>
      <c r="M133" s="37"/>
      <c r="N133" s="43"/>
      <c r="O133" s="75"/>
    </row>
    <row r="134" spans="1:15" x14ac:dyDescent="0.2">
      <c r="A134" s="43"/>
      <c r="B134" s="5"/>
      <c r="C134" s="6" t="s">
        <v>57</v>
      </c>
      <c r="D134" s="20">
        <f t="shared" si="19"/>
        <v>108.12121212121212</v>
      </c>
      <c r="E134" s="20">
        <f t="shared" si="19"/>
        <v>129.13907284768212</v>
      </c>
      <c r="F134" s="20">
        <f t="shared" si="20"/>
        <v>132.06349206349205</v>
      </c>
      <c r="G134" s="20">
        <f t="shared" si="19"/>
        <v>108.23699421965318</v>
      </c>
      <c r="H134" s="20">
        <f t="shared" si="19"/>
        <v>108.5820895522388</v>
      </c>
      <c r="I134" s="20">
        <f t="shared" si="19"/>
        <v>129.1139240506329</v>
      </c>
      <c r="J134" s="20">
        <f t="shared" si="19"/>
        <v>116.33663366336633</v>
      </c>
      <c r="K134" s="20">
        <f t="shared" si="19"/>
        <v>137.2093023255814</v>
      </c>
      <c r="L134" s="43"/>
      <c r="M134" s="37"/>
      <c r="N134" s="43"/>
      <c r="O134" s="75"/>
    </row>
    <row r="135" spans="1:15" x14ac:dyDescent="0.2">
      <c r="A135" s="43"/>
      <c r="B135" s="5"/>
      <c r="C135" s="6" t="s">
        <v>58</v>
      </c>
      <c r="D135" s="20">
        <f t="shared" si="19"/>
        <v>82.044673539518897</v>
      </c>
      <c r="E135" s="20">
        <f t="shared" si="19"/>
        <v>80.346820809248555</v>
      </c>
      <c r="F135" s="20">
        <f t="shared" si="20"/>
        <v>87.681159420289859</v>
      </c>
      <c r="G135" s="20">
        <f t="shared" si="19"/>
        <v>79.6248382923674</v>
      </c>
      <c r="H135" s="20">
        <f t="shared" si="19"/>
        <v>81.769911504424769</v>
      </c>
      <c r="I135" s="20">
        <f t="shared" si="19"/>
        <v>89.565217391304358</v>
      </c>
      <c r="J135" s="20">
        <f t="shared" si="19"/>
        <v>80.448065173116092</v>
      </c>
      <c r="K135" s="20">
        <f t="shared" si="19"/>
        <v>94.312796208530798</v>
      </c>
      <c r="L135" s="43"/>
      <c r="M135" s="37"/>
      <c r="N135" s="43"/>
      <c r="O135" s="75"/>
    </row>
    <row r="136" spans="1:15" x14ac:dyDescent="0.2">
      <c r="A136" s="43"/>
      <c r="B136" s="5"/>
      <c r="C136" s="6" t="s">
        <v>59</v>
      </c>
      <c r="D136" s="20">
        <f t="shared" si="19"/>
        <v>91.761723700887202</v>
      </c>
      <c r="E136" s="20">
        <f t="shared" si="19"/>
        <v>95.038759689922486</v>
      </c>
      <c r="F136" s="20">
        <f t="shared" si="20"/>
        <v>94.830371567043613</v>
      </c>
      <c r="G136" s="20">
        <f t="shared" si="19"/>
        <v>90.574121679520132</v>
      </c>
      <c r="H136" s="20">
        <f t="shared" si="19"/>
        <v>87.886597938144334</v>
      </c>
      <c r="I136" s="20">
        <f t="shared" si="19"/>
        <v>91.891891891891902</v>
      </c>
      <c r="J136" s="20">
        <f t="shared" si="19"/>
        <v>94.252873563218387</v>
      </c>
      <c r="K136" s="20">
        <f t="shared" si="19"/>
        <v>100.55865921787711</v>
      </c>
      <c r="L136" s="43"/>
      <c r="M136" s="37"/>
      <c r="N136" s="43"/>
      <c r="O136" s="75"/>
    </row>
    <row r="137" spans="1:15" x14ac:dyDescent="0.2">
      <c r="A137" s="43"/>
      <c r="B137" s="5"/>
      <c r="C137" s="6" t="s">
        <v>60</v>
      </c>
      <c r="D137" s="20">
        <f t="shared" si="19"/>
        <v>113.13969571230982</v>
      </c>
      <c r="E137" s="20">
        <f t="shared" si="19"/>
        <v>126.85512367491165</v>
      </c>
      <c r="F137" s="20">
        <f t="shared" si="20"/>
        <v>117.24137931034481</v>
      </c>
      <c r="G137" s="20">
        <f t="shared" si="19"/>
        <v>107.12074303405572</v>
      </c>
      <c r="H137" s="20">
        <f t="shared" si="19"/>
        <v>110.5263157894737</v>
      </c>
      <c r="I137" s="20">
        <f t="shared" si="19"/>
        <v>125.37313432835822</v>
      </c>
      <c r="J137" s="20">
        <f t="shared" si="19"/>
        <v>130.718954248366</v>
      </c>
      <c r="K137" s="20">
        <f t="shared" si="19"/>
        <v>128</v>
      </c>
      <c r="L137" s="43"/>
      <c r="M137" s="37"/>
      <c r="N137" s="43"/>
      <c r="O137" s="75"/>
    </row>
    <row r="138" spans="1:15" x14ac:dyDescent="0.2">
      <c r="A138" s="43"/>
      <c r="B138" s="5"/>
      <c r="C138" s="6" t="s">
        <v>61</v>
      </c>
      <c r="D138" s="20">
        <f t="shared" si="19"/>
        <v>105.5793991416309</v>
      </c>
      <c r="E138" s="20">
        <f t="shared" si="19"/>
        <v>115.89041095890411</v>
      </c>
      <c r="F138" s="20">
        <f t="shared" si="20"/>
        <v>117.57493188010899</v>
      </c>
      <c r="G138" s="20">
        <f t="shared" si="19"/>
        <v>108.02700675168792</v>
      </c>
      <c r="H138" s="20">
        <f t="shared" si="19"/>
        <v>113.58234295415959</v>
      </c>
      <c r="I138" s="20">
        <f t="shared" si="19"/>
        <v>121.50000000000001</v>
      </c>
      <c r="J138" s="20">
        <f t="shared" si="19"/>
        <v>113.12649164677804</v>
      </c>
      <c r="K138" s="20">
        <f t="shared" si="19"/>
        <v>133.51351351351352</v>
      </c>
      <c r="L138" s="43"/>
      <c r="M138" s="37"/>
      <c r="N138" s="43"/>
      <c r="O138" s="75"/>
    </row>
    <row r="139" spans="1:15" x14ac:dyDescent="0.2">
      <c r="A139" s="43"/>
      <c r="B139" s="5"/>
      <c r="C139" s="6" t="s">
        <v>62</v>
      </c>
      <c r="D139" s="20">
        <f t="shared" si="19"/>
        <v>116.12903225806453</v>
      </c>
      <c r="E139" s="20">
        <f t="shared" si="19"/>
        <v>103.2258064516129</v>
      </c>
      <c r="F139" s="20">
        <f t="shared" si="20"/>
        <v>96.15384615384616</v>
      </c>
      <c r="G139" s="20">
        <f t="shared" si="19"/>
        <v>97.674418604651152</v>
      </c>
      <c r="H139" s="20">
        <f t="shared" si="19"/>
        <v>100</v>
      </c>
      <c r="I139" s="20">
        <f t="shared" si="19"/>
        <v>100</v>
      </c>
      <c r="J139" s="20">
        <f t="shared" si="19"/>
        <v>100</v>
      </c>
      <c r="K139" s="20">
        <f t="shared" si="19"/>
        <v>112.5</v>
      </c>
      <c r="L139" s="43"/>
      <c r="M139" s="37"/>
      <c r="N139" s="43"/>
      <c r="O139" s="75"/>
    </row>
    <row r="140" spans="1:15" x14ac:dyDescent="0.2">
      <c r="A140" s="43"/>
      <c r="B140" s="5"/>
      <c r="C140" s="6" t="s">
        <v>63</v>
      </c>
      <c r="D140" s="20">
        <f t="shared" si="19"/>
        <v>101.4977973568282</v>
      </c>
      <c r="E140" s="20">
        <f t="shared" si="19"/>
        <v>105.17647058823529</v>
      </c>
      <c r="F140" s="20">
        <f t="shared" si="20"/>
        <v>114.80263157894737</v>
      </c>
      <c r="G140" s="20">
        <f t="shared" si="19"/>
        <v>104.66666666666666</v>
      </c>
      <c r="H140" s="20">
        <f t="shared" si="19"/>
        <v>101.63934426229508</v>
      </c>
      <c r="I140" s="20">
        <f t="shared" si="19"/>
        <v>111.90476190476191</v>
      </c>
      <c r="J140" s="20">
        <f t="shared" si="19"/>
        <v>107.16981132075472</v>
      </c>
      <c r="K140" s="20">
        <f t="shared" si="19"/>
        <v>115.12605042016806</v>
      </c>
      <c r="L140" s="43"/>
      <c r="M140" s="37"/>
      <c r="N140" s="43"/>
      <c r="O140" s="75"/>
    </row>
    <row r="141" spans="1:15" x14ac:dyDescent="0.2">
      <c r="A141" s="43"/>
      <c r="B141" s="7"/>
      <c r="C141" s="6" t="s">
        <v>64</v>
      </c>
      <c r="D141" s="20"/>
      <c r="E141" s="20"/>
      <c r="F141" s="20"/>
      <c r="G141" s="20"/>
      <c r="H141" s="20"/>
      <c r="I141" s="20"/>
      <c r="J141" s="20"/>
      <c r="K141" s="20"/>
      <c r="L141" s="43"/>
      <c r="M141" s="37"/>
      <c r="N141" s="43"/>
      <c r="O141" s="75"/>
    </row>
    <row r="142" spans="1:15" x14ac:dyDescent="0.2">
      <c r="A142" s="43"/>
      <c r="B142" s="12" t="s">
        <v>273</v>
      </c>
      <c r="C142" s="6"/>
      <c r="D142" s="20">
        <f t="shared" si="19"/>
        <v>110.20357083263808</v>
      </c>
      <c r="E142" s="20">
        <f t="shared" si="19"/>
        <v>110.98697545411345</v>
      </c>
      <c r="F142" s="20">
        <f t="shared" si="20"/>
        <v>114.45803063095352</v>
      </c>
      <c r="G142" s="20">
        <f t="shared" si="19"/>
        <v>108.24654005643114</v>
      </c>
      <c r="H142" s="20">
        <f t="shared" si="19"/>
        <v>102.40558899095484</v>
      </c>
      <c r="I142" s="20">
        <f t="shared" si="19"/>
        <v>115.08944775732435</v>
      </c>
      <c r="J142" s="20">
        <f t="shared" si="19"/>
        <v>112.00262531790959</v>
      </c>
      <c r="K142" s="20">
        <f t="shared" si="19"/>
        <v>121.62211146352516</v>
      </c>
      <c r="L142" s="42" t="s">
        <v>18</v>
      </c>
      <c r="M142" s="37"/>
      <c r="N142" s="43"/>
      <c r="O142" s="75"/>
    </row>
    <row r="143" spans="1:15" x14ac:dyDescent="0.2">
      <c r="A143" s="43"/>
      <c r="B143" s="5"/>
      <c r="C143" s="6" t="s">
        <v>55</v>
      </c>
      <c r="D143" s="20">
        <f t="shared" si="19"/>
        <v>157.27272727272728</v>
      </c>
      <c r="E143" s="20">
        <f t="shared" si="19"/>
        <v>85.714285714285708</v>
      </c>
      <c r="F143" s="20">
        <f t="shared" si="20"/>
        <v>78.787878787878782</v>
      </c>
      <c r="G143" s="20">
        <f t="shared" si="19"/>
        <v>106.56565656565658</v>
      </c>
      <c r="H143" s="20">
        <f t="shared" si="19"/>
        <v>50</v>
      </c>
      <c r="I143" s="20">
        <f t="shared" si="19"/>
        <v>128.57142857142858</v>
      </c>
      <c r="J143" s="20">
        <f t="shared" si="19"/>
        <v>213.04347826086959</v>
      </c>
      <c r="K143" s="20">
        <f t="shared" si="19"/>
        <v>106.25</v>
      </c>
      <c r="L143" s="43"/>
      <c r="M143" s="37"/>
      <c r="N143" s="43"/>
      <c r="O143" s="75"/>
    </row>
    <row r="144" spans="1:15" x14ac:dyDescent="0.2">
      <c r="A144" s="43"/>
      <c r="B144" s="5"/>
      <c r="C144" s="6" t="s">
        <v>46</v>
      </c>
      <c r="D144" s="20">
        <f t="shared" si="19"/>
        <v>0</v>
      </c>
      <c r="E144" s="20">
        <f t="shared" si="19"/>
        <v>100</v>
      </c>
      <c r="F144" s="20"/>
      <c r="G144" s="20"/>
      <c r="H144" s="20"/>
      <c r="I144" s="20"/>
      <c r="J144" s="20"/>
      <c r="K144" s="20"/>
      <c r="L144" s="43"/>
      <c r="M144" s="37"/>
      <c r="N144" s="43"/>
      <c r="O144" s="75"/>
    </row>
    <row r="145" spans="1:15" x14ac:dyDescent="0.2">
      <c r="A145" s="43"/>
      <c r="B145" s="5"/>
      <c r="C145" s="6" t="s">
        <v>47</v>
      </c>
      <c r="D145" s="20"/>
      <c r="E145" s="20">
        <f t="shared" si="19"/>
        <v>100</v>
      </c>
      <c r="F145" s="20"/>
      <c r="G145" s="20"/>
      <c r="H145" s="20"/>
      <c r="I145" s="20"/>
      <c r="J145" s="20">
        <f t="shared" si="19"/>
        <v>75</v>
      </c>
      <c r="K145" s="20"/>
      <c r="L145" s="43"/>
      <c r="M145" s="37"/>
      <c r="N145" s="43"/>
      <c r="O145" s="75"/>
    </row>
    <row r="146" spans="1:15" x14ac:dyDescent="0.2">
      <c r="A146" s="43"/>
      <c r="B146" s="5"/>
      <c r="C146" s="6" t="s">
        <v>48</v>
      </c>
      <c r="D146" s="20">
        <f t="shared" si="19"/>
        <v>99.035537405508734</v>
      </c>
      <c r="E146" s="20">
        <f t="shared" si="19"/>
        <v>103.44267619356935</v>
      </c>
      <c r="F146" s="20">
        <f t="shared" si="20"/>
        <v>118.91160553217077</v>
      </c>
      <c r="G146" s="20">
        <f t="shared" si="19"/>
        <v>113.5479856898429</v>
      </c>
      <c r="H146" s="20">
        <f t="shared" si="19"/>
        <v>97.224558452481077</v>
      </c>
      <c r="I146" s="20">
        <f t="shared" si="19"/>
        <v>99.854014598540147</v>
      </c>
      <c r="J146" s="20">
        <f t="shared" si="19"/>
        <v>121.37285491419657</v>
      </c>
      <c r="K146" s="20">
        <f t="shared" si="19"/>
        <v>112.73062730627305</v>
      </c>
      <c r="L146" s="43"/>
      <c r="M146" s="37"/>
      <c r="N146" s="43"/>
      <c r="O146" s="75"/>
    </row>
    <row r="147" spans="1:15" x14ac:dyDescent="0.2">
      <c r="A147" s="43"/>
      <c r="B147" s="5"/>
      <c r="C147" s="6" t="s">
        <v>49</v>
      </c>
      <c r="D147" s="20">
        <f t="shared" si="19"/>
        <v>107.76794493608652</v>
      </c>
      <c r="E147" s="20">
        <f t="shared" si="19"/>
        <v>93.575363376916442</v>
      </c>
      <c r="F147" s="20">
        <f t="shared" si="20"/>
        <v>121.66666666666666</v>
      </c>
      <c r="G147" s="20">
        <f t="shared" si="19"/>
        <v>102.26290363590134</v>
      </c>
      <c r="H147" s="20">
        <f t="shared" si="19"/>
        <v>69.639366363329955</v>
      </c>
      <c r="I147" s="20">
        <f t="shared" si="19"/>
        <v>94.483734087694486</v>
      </c>
      <c r="J147" s="20">
        <f t="shared" si="19"/>
        <v>97.987804878048777</v>
      </c>
      <c r="K147" s="20">
        <f t="shared" si="19"/>
        <v>73.586744639376221</v>
      </c>
      <c r="L147" s="43"/>
      <c r="M147" s="37"/>
      <c r="N147" s="43"/>
      <c r="O147" s="75"/>
    </row>
    <row r="148" spans="1:15" x14ac:dyDescent="0.2">
      <c r="A148" s="43"/>
      <c r="B148" s="5"/>
      <c r="C148" s="6" t="s">
        <v>50</v>
      </c>
      <c r="D148" s="20">
        <f t="shared" si="19"/>
        <v>170.53140096618358</v>
      </c>
      <c r="E148" s="20">
        <f t="shared" si="19"/>
        <v>76.363636363636374</v>
      </c>
      <c r="F148" s="20">
        <f t="shared" si="20"/>
        <v>78.504672897196258</v>
      </c>
      <c r="G148" s="20">
        <f t="shared" si="19"/>
        <v>15.887850467289718</v>
      </c>
      <c r="H148" s="20">
        <f t="shared" si="19"/>
        <v>326.66666666666669</v>
      </c>
      <c r="I148" s="20">
        <f t="shared" si="19"/>
        <v>275</v>
      </c>
      <c r="J148" s="20">
        <f t="shared" si="19"/>
        <v>831.25</v>
      </c>
      <c r="K148" s="20">
        <f t="shared" si="19"/>
        <v>263.63636363636363</v>
      </c>
      <c r="L148" s="43"/>
      <c r="M148" s="37"/>
      <c r="N148" s="43"/>
      <c r="O148" s="75"/>
    </row>
    <row r="149" spans="1:15" x14ac:dyDescent="0.2">
      <c r="A149" s="43"/>
      <c r="B149" s="5"/>
      <c r="C149" s="6" t="s">
        <v>51</v>
      </c>
      <c r="D149" s="20">
        <f t="shared" si="19"/>
        <v>95.800279981334583</v>
      </c>
      <c r="E149" s="20">
        <f t="shared" si="19"/>
        <v>105.82036515132948</v>
      </c>
      <c r="F149" s="20">
        <f t="shared" si="20"/>
        <v>101.27659574468085</v>
      </c>
      <c r="G149" s="20">
        <f t="shared" si="19"/>
        <v>93.920145190562607</v>
      </c>
      <c r="H149" s="20">
        <f t="shared" si="19"/>
        <v>172.33468286099864</v>
      </c>
      <c r="I149" s="20">
        <f t="shared" si="19"/>
        <v>110.76923076923077</v>
      </c>
      <c r="J149" s="20">
        <f t="shared" si="19"/>
        <v>134.82665466006301</v>
      </c>
      <c r="K149" s="20">
        <f t="shared" si="19"/>
        <v>1797.5609756097563</v>
      </c>
      <c r="L149" s="43"/>
      <c r="M149" s="37"/>
      <c r="N149" s="43"/>
      <c r="O149" s="75"/>
    </row>
    <row r="150" spans="1:15" x14ac:dyDescent="0.2">
      <c r="A150" s="43"/>
      <c r="B150" s="5"/>
      <c r="C150" s="6" t="s">
        <v>52</v>
      </c>
      <c r="D150" s="20">
        <f t="shared" si="19"/>
        <v>113.49995599753586</v>
      </c>
      <c r="E150" s="20">
        <f t="shared" si="19"/>
        <v>103.80262562245359</v>
      </c>
      <c r="F150" s="20">
        <f t="shared" si="20"/>
        <v>93.393124065769811</v>
      </c>
      <c r="G150" s="20">
        <f t="shared" si="19"/>
        <v>109.61102719033234</v>
      </c>
      <c r="H150" s="20">
        <f t="shared" si="19"/>
        <v>139.71544715447155</v>
      </c>
      <c r="I150" s="20">
        <f t="shared" si="19"/>
        <v>104.7703180212014</v>
      </c>
      <c r="J150" s="20">
        <f t="shared" si="19"/>
        <v>163.69788846778559</v>
      </c>
      <c r="K150" s="20">
        <f t="shared" si="19"/>
        <v>103.01142263759087</v>
      </c>
      <c r="L150" s="43"/>
      <c r="M150" s="37"/>
      <c r="N150" s="43"/>
      <c r="O150" s="75"/>
    </row>
    <row r="151" spans="1:15" x14ac:dyDescent="0.2">
      <c r="A151" s="43"/>
      <c r="B151" s="5"/>
      <c r="C151" s="6" t="s">
        <v>53</v>
      </c>
      <c r="D151" s="20">
        <f t="shared" si="19"/>
        <v>97.374969176623551</v>
      </c>
      <c r="E151" s="20">
        <f t="shared" si="19"/>
        <v>99.77787902950223</v>
      </c>
      <c r="F151" s="20">
        <f t="shared" si="20"/>
        <v>117.61844331641286</v>
      </c>
      <c r="G151" s="20">
        <f t="shared" si="19"/>
        <v>96.617045530744988</v>
      </c>
      <c r="H151" s="20">
        <f t="shared" si="19"/>
        <v>97.642568477772784</v>
      </c>
      <c r="I151" s="20">
        <f t="shared" si="19"/>
        <v>108.95522388059702</v>
      </c>
      <c r="J151" s="20">
        <f t="shared" si="19"/>
        <v>94.26361338745501</v>
      </c>
      <c r="K151" s="20">
        <f t="shared" si="19"/>
        <v>106.06843124596514</v>
      </c>
      <c r="L151" s="43"/>
      <c r="M151" s="37"/>
      <c r="N151" s="43"/>
      <c r="O151" s="75"/>
    </row>
    <row r="152" spans="1:15" x14ac:dyDescent="0.2">
      <c r="A152" s="43"/>
      <c r="B152" s="5"/>
      <c r="C152" s="6" t="s">
        <v>54</v>
      </c>
      <c r="D152" s="20">
        <f t="shared" si="19"/>
        <v>91.664433127847772</v>
      </c>
      <c r="E152" s="20">
        <f t="shared" si="19"/>
        <v>112.87593984962405</v>
      </c>
      <c r="F152" s="20">
        <f t="shared" si="20"/>
        <v>103.1040941932031</v>
      </c>
      <c r="G152" s="20">
        <f t="shared" si="19"/>
        <v>109.54219525648097</v>
      </c>
      <c r="H152" s="20">
        <f t="shared" si="19"/>
        <v>75.573549257759794</v>
      </c>
      <c r="I152" s="20">
        <f t="shared" si="19"/>
        <v>72.018348623853214</v>
      </c>
      <c r="J152" s="20">
        <f t="shared" si="19"/>
        <v>96.867230233714579</v>
      </c>
      <c r="K152" s="20">
        <f t="shared" si="19"/>
        <v>97.033898305084747</v>
      </c>
      <c r="L152" s="43"/>
      <c r="M152" s="37"/>
      <c r="N152" s="43"/>
      <c r="O152" s="75"/>
    </row>
    <row r="153" spans="1:15" x14ac:dyDescent="0.2">
      <c r="A153" s="43"/>
      <c r="B153" s="5"/>
      <c r="C153" s="6" t="s">
        <v>56</v>
      </c>
      <c r="D153" s="20">
        <f t="shared" si="19"/>
        <v>104.02788536018591</v>
      </c>
      <c r="E153" s="20">
        <f t="shared" si="19"/>
        <v>95.647149460708775</v>
      </c>
      <c r="F153" s="20">
        <f t="shared" si="20"/>
        <v>120.45256744995649</v>
      </c>
      <c r="G153" s="20">
        <f t="shared" si="19"/>
        <v>108.27833301904582</v>
      </c>
      <c r="H153" s="20">
        <f t="shared" si="19"/>
        <v>157.24197745013009</v>
      </c>
      <c r="I153" s="20">
        <f t="shared" si="19"/>
        <v>96.715741789354468</v>
      </c>
      <c r="J153" s="20">
        <f t="shared" si="19"/>
        <v>123.90542907180387</v>
      </c>
      <c r="K153" s="20">
        <f t="shared" si="19"/>
        <v>109.14826498422714</v>
      </c>
      <c r="L153" s="43"/>
      <c r="M153" s="37"/>
      <c r="N153" s="43"/>
      <c r="O153" s="75"/>
    </row>
    <row r="154" spans="1:15" x14ac:dyDescent="0.2">
      <c r="A154" s="43"/>
      <c r="B154" s="5"/>
      <c r="C154" s="6" t="s">
        <v>57</v>
      </c>
      <c r="D154" s="20">
        <f t="shared" si="19"/>
        <v>111.5576192486281</v>
      </c>
      <c r="E154" s="20">
        <f t="shared" si="19"/>
        <v>99.036777583187387</v>
      </c>
      <c r="F154" s="20">
        <f t="shared" si="20"/>
        <v>93.825387708213668</v>
      </c>
      <c r="G154" s="20">
        <f t="shared" si="19"/>
        <v>104.60544790789103</v>
      </c>
      <c r="H154" s="20">
        <f t="shared" si="19"/>
        <v>90.84103918978424</v>
      </c>
      <c r="I154" s="20">
        <f t="shared" si="19"/>
        <v>83.368869936034116</v>
      </c>
      <c r="J154" s="20">
        <f t="shared" si="19"/>
        <v>121.3907284768212</v>
      </c>
      <c r="K154" s="20">
        <f t="shared" si="19"/>
        <v>114.07766990291262</v>
      </c>
      <c r="L154" s="43"/>
      <c r="M154" s="37"/>
      <c r="N154" s="43"/>
      <c r="O154" s="75"/>
    </row>
    <row r="155" spans="1:15" x14ac:dyDescent="0.2">
      <c r="A155" s="43"/>
      <c r="B155" s="5"/>
      <c r="C155" s="6" t="s">
        <v>58</v>
      </c>
      <c r="D155" s="20">
        <f t="shared" si="19"/>
        <v>83.296122476876107</v>
      </c>
      <c r="E155" s="20">
        <f t="shared" si="19"/>
        <v>87.91184813440978</v>
      </c>
      <c r="F155" s="20">
        <f t="shared" si="20"/>
        <v>83.432805103930846</v>
      </c>
      <c r="G155" s="20">
        <f t="shared" si="19"/>
        <v>86.217662801070475</v>
      </c>
      <c r="H155" s="20">
        <f t="shared" si="19"/>
        <v>84.643830284157261</v>
      </c>
      <c r="I155" s="20">
        <f t="shared" si="19"/>
        <v>99.613899613899619</v>
      </c>
      <c r="J155" s="20">
        <f t="shared" si="19"/>
        <v>78.055282727655396</v>
      </c>
      <c r="K155" s="20">
        <f t="shared" si="19"/>
        <v>110.49638055842811</v>
      </c>
      <c r="L155" s="43"/>
      <c r="M155" s="37"/>
      <c r="N155" s="43"/>
      <c r="O155" s="75"/>
    </row>
    <row r="156" spans="1:15" x14ac:dyDescent="0.2">
      <c r="A156" s="43"/>
      <c r="B156" s="5"/>
      <c r="C156" s="6" t="s">
        <v>59</v>
      </c>
      <c r="D156" s="20">
        <f t="shared" si="19"/>
        <v>84.944596929958323</v>
      </c>
      <c r="E156" s="20">
        <f t="shared" si="19"/>
        <v>78.698109530305985</v>
      </c>
      <c r="F156" s="20">
        <f t="shared" si="20"/>
        <v>102.13551278671235</v>
      </c>
      <c r="G156" s="20">
        <f t="shared" si="19"/>
        <v>89.654272667971298</v>
      </c>
      <c r="H156" s="20">
        <f t="shared" si="19"/>
        <v>77.910635619886719</v>
      </c>
      <c r="I156" s="20">
        <f t="shared" si="19"/>
        <v>89.78102189781022</v>
      </c>
      <c r="J156" s="20">
        <f t="shared" si="19"/>
        <v>81.328940142778691</v>
      </c>
      <c r="K156" s="20">
        <f t="shared" si="19"/>
        <v>64.570858283433125</v>
      </c>
      <c r="L156" s="43"/>
      <c r="M156" s="37"/>
      <c r="N156" s="43"/>
      <c r="O156" s="75"/>
    </row>
    <row r="157" spans="1:15" x14ac:dyDescent="0.2">
      <c r="A157" s="43"/>
      <c r="B157" s="5"/>
      <c r="C157" s="6" t="s">
        <v>60</v>
      </c>
      <c r="D157" s="20">
        <f t="shared" si="19"/>
        <v>145.24647887323943</v>
      </c>
      <c r="E157" s="20">
        <f t="shared" si="19"/>
        <v>186.62017868816736</v>
      </c>
      <c r="F157" s="20">
        <f t="shared" si="20"/>
        <v>156.18063528511291</v>
      </c>
      <c r="G157" s="20">
        <f t="shared" si="19"/>
        <v>144.25275827482446</v>
      </c>
      <c r="H157" s="20">
        <f t="shared" si="19"/>
        <v>107.96733612888987</v>
      </c>
      <c r="I157" s="20">
        <f t="shared" si="19"/>
        <v>210.79136690647485</v>
      </c>
      <c r="J157" s="20">
        <f t="shared" si="19"/>
        <v>158.58385093167701</v>
      </c>
      <c r="K157" s="20">
        <f t="shared" si="19"/>
        <v>151.57728706624604</v>
      </c>
      <c r="L157" s="43"/>
      <c r="M157" s="37"/>
      <c r="N157" s="43"/>
      <c r="O157" s="75"/>
    </row>
    <row r="158" spans="1:15" x14ac:dyDescent="0.2">
      <c r="A158" s="43"/>
      <c r="B158" s="5"/>
      <c r="C158" s="6" t="s">
        <v>61</v>
      </c>
      <c r="D158" s="20">
        <f t="shared" si="19"/>
        <v>109.61839764187269</v>
      </c>
      <c r="E158" s="20">
        <f t="shared" si="19"/>
        <v>159.60083160083161</v>
      </c>
      <c r="F158" s="20">
        <f t="shared" si="20"/>
        <v>123.09517755742012</v>
      </c>
      <c r="G158" s="20">
        <f t="shared" si="19"/>
        <v>116.68531692110942</v>
      </c>
      <c r="H158" s="20">
        <f t="shared" si="19"/>
        <v>124.32789775231379</v>
      </c>
      <c r="I158" s="20">
        <f t="shared" si="19"/>
        <v>128.88390353337073</v>
      </c>
      <c r="J158" s="20">
        <f t="shared" si="19"/>
        <v>109.43106099436186</v>
      </c>
      <c r="K158" s="20">
        <f t="shared" si="19"/>
        <v>143.51336302895322</v>
      </c>
      <c r="L158" s="43"/>
      <c r="M158" s="37"/>
      <c r="N158" s="43"/>
      <c r="O158" s="75"/>
    </row>
    <row r="159" spans="1:15" x14ac:dyDescent="0.2">
      <c r="A159" s="43"/>
      <c r="B159" s="5"/>
      <c r="C159" s="6" t="s">
        <v>62</v>
      </c>
      <c r="D159" s="20">
        <f t="shared" si="19"/>
        <v>100.29761904761905</v>
      </c>
      <c r="E159" s="20">
        <f t="shared" ref="E159:K160" si="21">+E79/E119*100</f>
        <v>97.769028871391072</v>
      </c>
      <c r="F159" s="20">
        <f t="shared" si="20"/>
        <v>97.402597402597408</v>
      </c>
      <c r="G159" s="20">
        <f t="shared" si="21"/>
        <v>88.578088578088582</v>
      </c>
      <c r="H159" s="20">
        <f t="shared" si="21"/>
        <v>97.5</v>
      </c>
      <c r="I159" s="20">
        <f t="shared" si="21"/>
        <v>94.537815126050418</v>
      </c>
      <c r="J159" s="20">
        <f t="shared" si="21"/>
        <v>86.36363636363636</v>
      </c>
      <c r="K159" s="20">
        <f t="shared" si="21"/>
        <v>85.567010309278345</v>
      </c>
      <c r="L159" s="43"/>
      <c r="M159" s="37"/>
      <c r="N159" s="43"/>
      <c r="O159" s="75"/>
    </row>
    <row r="160" spans="1:15" x14ac:dyDescent="0.2">
      <c r="A160" s="43"/>
      <c r="B160" s="5"/>
      <c r="C160" s="6" t="s">
        <v>63</v>
      </c>
      <c r="D160" s="20">
        <f t="shared" si="19"/>
        <v>137.78289663115461</v>
      </c>
      <c r="E160" s="20">
        <f t="shared" si="21"/>
        <v>84.708632782059055</v>
      </c>
      <c r="F160" s="20">
        <f t="shared" si="20"/>
        <v>103.25895007224273</v>
      </c>
      <c r="G160" s="20">
        <f t="shared" si="21"/>
        <v>117.25955204216075</v>
      </c>
      <c r="H160" s="20">
        <f t="shared" si="21"/>
        <v>164.09710391822827</v>
      </c>
      <c r="I160" s="20">
        <f t="shared" si="21"/>
        <v>101.44706778370146</v>
      </c>
      <c r="J160" s="20">
        <f t="shared" si="21"/>
        <v>103.27481929488125</v>
      </c>
      <c r="K160" s="20">
        <f t="shared" si="21"/>
        <v>85.951661631419938</v>
      </c>
      <c r="L160" s="43"/>
      <c r="M160" s="37"/>
      <c r="N160" s="43"/>
      <c r="O160" s="75"/>
    </row>
    <row r="161" spans="1:15" x14ac:dyDescent="0.2">
      <c r="A161" s="43"/>
      <c r="B161" s="7"/>
      <c r="C161" s="6" t="s">
        <v>64</v>
      </c>
      <c r="D161" s="20"/>
      <c r="E161" s="20"/>
      <c r="F161" s="20"/>
      <c r="G161" s="20"/>
      <c r="H161" s="20"/>
      <c r="I161" s="20"/>
      <c r="J161" s="20"/>
      <c r="K161" s="20"/>
      <c r="L161" s="43"/>
      <c r="M161" s="38"/>
      <c r="N161" s="43"/>
      <c r="O161" s="75"/>
    </row>
    <row r="162" spans="1:15" x14ac:dyDescent="0.2">
      <c r="A162" s="8"/>
      <c r="B162" s="9"/>
      <c r="C162" s="9"/>
      <c r="D162" s="9"/>
      <c r="E162" s="9"/>
      <c r="F162" s="9"/>
      <c r="G162" s="9"/>
      <c r="H162" s="9"/>
      <c r="I162" s="9"/>
      <c r="J162" s="9"/>
      <c r="K162" s="9"/>
      <c r="L162" s="9"/>
      <c r="M162" s="39"/>
      <c r="N162" s="10"/>
      <c r="O162" s="11"/>
    </row>
    <row r="163" spans="1:15" ht="13.8" customHeight="1" x14ac:dyDescent="0.2">
      <c r="A163" s="42" t="s">
        <v>215</v>
      </c>
      <c r="B163" s="6" t="s">
        <v>216</v>
      </c>
      <c r="C163" s="6"/>
      <c r="D163" s="6">
        <v>342</v>
      </c>
      <c r="E163" s="6">
        <v>156</v>
      </c>
      <c r="F163" s="6">
        <v>129</v>
      </c>
      <c r="G163" s="6">
        <v>323</v>
      </c>
      <c r="H163" s="6">
        <v>129</v>
      </c>
      <c r="I163" s="6">
        <v>58</v>
      </c>
      <c r="J163" s="6">
        <v>23</v>
      </c>
      <c r="K163" s="6">
        <v>160</v>
      </c>
      <c r="L163" s="42" t="s">
        <v>22</v>
      </c>
      <c r="M163" s="16">
        <v>2020</v>
      </c>
      <c r="N163" s="52" t="s">
        <v>267</v>
      </c>
      <c r="O163" s="77" t="s">
        <v>37</v>
      </c>
    </row>
    <row r="164" spans="1:15" ht="13.8" customHeight="1" x14ac:dyDescent="0.2">
      <c r="A164" s="43"/>
      <c r="B164" s="6" t="s">
        <v>217</v>
      </c>
      <c r="C164" s="6"/>
      <c r="D164" s="6">
        <v>421</v>
      </c>
      <c r="E164" s="6">
        <v>175</v>
      </c>
      <c r="F164" s="6">
        <v>162</v>
      </c>
      <c r="G164" s="6">
        <v>412</v>
      </c>
      <c r="H164" s="6">
        <v>157</v>
      </c>
      <c r="I164" s="6">
        <v>64</v>
      </c>
      <c r="J164" s="6">
        <v>28</v>
      </c>
      <c r="K164" s="6">
        <v>182</v>
      </c>
      <c r="L164" s="44"/>
      <c r="M164" s="16">
        <v>2015</v>
      </c>
      <c r="N164" s="43"/>
      <c r="O164" s="75"/>
    </row>
    <row r="165" spans="1:15" ht="13.8" customHeight="1" x14ac:dyDescent="0.2">
      <c r="A165" s="44"/>
      <c r="B165" s="6" t="s">
        <v>274</v>
      </c>
      <c r="C165" s="6"/>
      <c r="D165" s="20">
        <f t="shared" ref="D165:K165" si="22">+D163/D164*100</f>
        <v>81.235154394299286</v>
      </c>
      <c r="E165" s="20">
        <f t="shared" si="22"/>
        <v>89.142857142857139</v>
      </c>
      <c r="F165" s="20">
        <f>+F163/F164*100</f>
        <v>79.629629629629633</v>
      </c>
      <c r="G165" s="20">
        <f t="shared" si="22"/>
        <v>78.398058252427177</v>
      </c>
      <c r="H165" s="20">
        <f t="shared" si="22"/>
        <v>82.165605095541409</v>
      </c>
      <c r="I165" s="20">
        <f t="shared" si="22"/>
        <v>90.625</v>
      </c>
      <c r="J165" s="20">
        <f t="shared" si="22"/>
        <v>82.142857142857139</v>
      </c>
      <c r="K165" s="20">
        <f t="shared" si="22"/>
        <v>87.912087912087912</v>
      </c>
      <c r="L165" s="16" t="s">
        <v>10</v>
      </c>
      <c r="M165" s="16"/>
      <c r="N165" s="44"/>
      <c r="O165" s="76"/>
    </row>
    <row r="166" spans="1:15" x14ac:dyDescent="0.2">
      <c r="A166" s="8"/>
      <c r="B166" s="9"/>
      <c r="C166" s="9"/>
      <c r="D166" s="9"/>
      <c r="E166" s="9"/>
      <c r="F166" s="9"/>
      <c r="G166" s="9"/>
      <c r="H166" s="9"/>
      <c r="I166" s="9"/>
      <c r="J166" s="9"/>
      <c r="K166" s="9"/>
      <c r="L166" s="9"/>
      <c r="M166" s="39"/>
      <c r="N166" s="10"/>
      <c r="O166" s="11"/>
    </row>
    <row r="167" spans="1:15" x14ac:dyDescent="0.2">
      <c r="A167" s="42" t="s">
        <v>218</v>
      </c>
      <c r="B167" s="6" t="s">
        <v>211</v>
      </c>
      <c r="C167" s="6"/>
      <c r="D167" s="3">
        <v>468</v>
      </c>
      <c r="E167" s="3">
        <v>109</v>
      </c>
      <c r="F167" s="3">
        <v>66</v>
      </c>
      <c r="G167" s="3">
        <v>145</v>
      </c>
      <c r="H167" s="3">
        <v>49</v>
      </c>
      <c r="I167" s="3">
        <v>21</v>
      </c>
      <c r="J167" s="3">
        <v>27</v>
      </c>
      <c r="K167" s="3">
        <v>54</v>
      </c>
      <c r="L167" s="16" t="s">
        <v>9</v>
      </c>
      <c r="M167" s="42">
        <v>2021</v>
      </c>
      <c r="N167" s="42" t="s">
        <v>21</v>
      </c>
      <c r="O167" s="77" t="s">
        <v>38</v>
      </c>
    </row>
    <row r="168" spans="1:15" x14ac:dyDescent="0.2">
      <c r="A168" s="43"/>
      <c r="B168" s="6" t="s">
        <v>219</v>
      </c>
      <c r="C168" s="6"/>
      <c r="D168" s="3">
        <v>14506</v>
      </c>
      <c r="E168" s="3">
        <v>12464</v>
      </c>
      <c r="F168" s="3">
        <v>1992</v>
      </c>
      <c r="G168" s="3">
        <v>5734</v>
      </c>
      <c r="H168" s="3">
        <v>10792</v>
      </c>
      <c r="I168" s="3">
        <v>402</v>
      </c>
      <c r="J168" s="3">
        <v>978</v>
      </c>
      <c r="K168" s="3">
        <v>1447</v>
      </c>
      <c r="L168" s="16" t="s">
        <v>7</v>
      </c>
      <c r="M168" s="43"/>
      <c r="N168" s="43"/>
      <c r="O168" s="75"/>
    </row>
    <row r="169" spans="1:15" x14ac:dyDescent="0.2">
      <c r="A169" s="43"/>
      <c r="B169" s="6" t="s">
        <v>220</v>
      </c>
      <c r="C169" s="6"/>
      <c r="D169" s="3">
        <v>398541</v>
      </c>
      <c r="E169" s="3">
        <v>697348</v>
      </c>
      <c r="F169" s="3">
        <v>42667</v>
      </c>
      <c r="G169" s="3">
        <v>86413</v>
      </c>
      <c r="H169" s="3">
        <v>203896</v>
      </c>
      <c r="I169" s="3">
        <v>15054</v>
      </c>
      <c r="J169" s="3">
        <v>30516</v>
      </c>
      <c r="K169" s="3">
        <v>24420</v>
      </c>
      <c r="L169" s="42" t="s">
        <v>11</v>
      </c>
      <c r="M169" s="43"/>
      <c r="N169" s="43"/>
      <c r="O169" s="75"/>
    </row>
    <row r="170" spans="1:15" x14ac:dyDescent="0.2">
      <c r="A170" s="43"/>
      <c r="B170" s="6" t="s">
        <v>221</v>
      </c>
      <c r="C170" s="6"/>
      <c r="D170" s="3">
        <v>191443</v>
      </c>
      <c r="E170" s="3">
        <v>166180</v>
      </c>
      <c r="F170" s="3">
        <v>19157</v>
      </c>
      <c r="G170" s="3">
        <v>37239</v>
      </c>
      <c r="H170" s="3">
        <v>109716</v>
      </c>
      <c r="I170" s="3">
        <v>3439</v>
      </c>
      <c r="J170" s="3">
        <v>12664</v>
      </c>
      <c r="K170" s="3">
        <v>12890</v>
      </c>
      <c r="L170" s="44"/>
      <c r="M170" s="44"/>
      <c r="N170" s="43"/>
      <c r="O170" s="75"/>
    </row>
    <row r="171" spans="1:15" x14ac:dyDescent="0.2">
      <c r="A171" s="43"/>
      <c r="B171" s="6" t="s">
        <v>222</v>
      </c>
      <c r="C171" s="6"/>
      <c r="D171" s="3">
        <v>583</v>
      </c>
      <c r="E171" s="3">
        <v>140</v>
      </c>
      <c r="F171" s="3">
        <v>111</v>
      </c>
      <c r="G171" s="3">
        <v>178</v>
      </c>
      <c r="H171" s="3">
        <v>70</v>
      </c>
      <c r="I171" s="3">
        <v>31</v>
      </c>
      <c r="J171" s="3">
        <v>35</v>
      </c>
      <c r="K171" s="3">
        <v>75</v>
      </c>
      <c r="L171" s="16" t="s">
        <v>9</v>
      </c>
      <c r="M171" s="42">
        <v>2016</v>
      </c>
      <c r="N171" s="43"/>
      <c r="O171" s="75"/>
    </row>
    <row r="172" spans="1:15" x14ac:dyDescent="0.2">
      <c r="A172" s="43"/>
      <c r="B172" s="6" t="s">
        <v>223</v>
      </c>
      <c r="C172" s="6"/>
      <c r="D172" s="3">
        <v>14795</v>
      </c>
      <c r="E172" s="3">
        <v>13623</v>
      </c>
      <c r="F172" s="3">
        <v>2285</v>
      </c>
      <c r="G172" s="3">
        <v>5745</v>
      </c>
      <c r="H172" s="3">
        <v>14589</v>
      </c>
      <c r="I172" s="3">
        <v>439</v>
      </c>
      <c r="J172" s="3">
        <v>1130</v>
      </c>
      <c r="K172" s="3">
        <v>1769</v>
      </c>
      <c r="L172" s="16" t="s">
        <v>7</v>
      </c>
      <c r="M172" s="43"/>
      <c r="N172" s="43"/>
      <c r="O172" s="75"/>
    </row>
    <row r="173" spans="1:15" x14ac:dyDescent="0.2">
      <c r="A173" s="43"/>
      <c r="B173" s="6" t="s">
        <v>224</v>
      </c>
      <c r="C173" s="6"/>
      <c r="D173" s="3">
        <v>373314</v>
      </c>
      <c r="E173" s="3">
        <v>769617</v>
      </c>
      <c r="F173" s="3">
        <v>51833</v>
      </c>
      <c r="G173" s="3">
        <v>128688</v>
      </c>
      <c r="H173" s="3">
        <v>810575</v>
      </c>
      <c r="I173" s="3">
        <v>15882</v>
      </c>
      <c r="J173" s="3">
        <v>32915</v>
      </c>
      <c r="K173" s="3">
        <v>29296</v>
      </c>
      <c r="L173" s="42" t="s">
        <v>11</v>
      </c>
      <c r="M173" s="43"/>
      <c r="N173" s="43"/>
      <c r="O173" s="75"/>
    </row>
    <row r="174" spans="1:15" x14ac:dyDescent="0.2">
      <c r="A174" s="43"/>
      <c r="B174" s="6" t="s">
        <v>225</v>
      </c>
      <c r="C174" s="6"/>
      <c r="D174" s="3">
        <v>184503</v>
      </c>
      <c r="E174" s="3">
        <v>128370</v>
      </c>
      <c r="F174" s="3">
        <v>25387</v>
      </c>
      <c r="G174" s="3">
        <v>54919</v>
      </c>
      <c r="H174" s="3">
        <v>458932</v>
      </c>
      <c r="I174" s="3">
        <v>4323</v>
      </c>
      <c r="J174" s="3">
        <v>13455</v>
      </c>
      <c r="K174" s="3">
        <v>14425</v>
      </c>
      <c r="L174" s="44"/>
      <c r="M174" s="44"/>
      <c r="N174" s="43"/>
      <c r="O174" s="75"/>
    </row>
    <row r="175" spans="1:15" x14ac:dyDescent="0.2">
      <c r="A175" s="43"/>
      <c r="B175" s="6" t="s">
        <v>275</v>
      </c>
      <c r="C175" s="6"/>
      <c r="D175" s="20">
        <f>+D167/D171*100</f>
        <v>80.274442538593476</v>
      </c>
      <c r="E175" s="20">
        <f t="shared" ref="E175:K175" si="23">+E167/E171*100</f>
        <v>77.857142857142861</v>
      </c>
      <c r="F175" s="20">
        <f>+F167/F171*100</f>
        <v>59.45945945945946</v>
      </c>
      <c r="G175" s="20">
        <f t="shared" si="23"/>
        <v>81.460674157303373</v>
      </c>
      <c r="H175" s="20">
        <f t="shared" si="23"/>
        <v>70</v>
      </c>
      <c r="I175" s="20">
        <f t="shared" si="23"/>
        <v>67.741935483870961</v>
      </c>
      <c r="J175" s="20">
        <f t="shared" si="23"/>
        <v>77.142857142857153</v>
      </c>
      <c r="K175" s="20">
        <f t="shared" si="23"/>
        <v>72</v>
      </c>
      <c r="L175" s="42" t="s">
        <v>10</v>
      </c>
      <c r="M175" s="42"/>
      <c r="N175" s="43"/>
      <c r="O175" s="75"/>
    </row>
    <row r="176" spans="1:15" x14ac:dyDescent="0.2">
      <c r="A176" s="43"/>
      <c r="B176" s="6" t="s">
        <v>276</v>
      </c>
      <c r="C176" s="6"/>
      <c r="D176" s="20">
        <f t="shared" ref="D176:K176" si="24">+D168/D172*100</f>
        <v>98.046637377492402</v>
      </c>
      <c r="E176" s="20">
        <f t="shared" si="24"/>
        <v>91.492329149232916</v>
      </c>
      <c r="F176" s="20">
        <f t="shared" ref="F176:F178" si="25">+F168/F172*100</f>
        <v>87.177242888402631</v>
      </c>
      <c r="G176" s="20">
        <f t="shared" si="24"/>
        <v>99.808529155787639</v>
      </c>
      <c r="H176" s="20">
        <f t="shared" si="24"/>
        <v>73.97354170950716</v>
      </c>
      <c r="I176" s="20">
        <f t="shared" si="24"/>
        <v>91.571753986332567</v>
      </c>
      <c r="J176" s="20">
        <f t="shared" si="24"/>
        <v>86.548672566371678</v>
      </c>
      <c r="K176" s="20">
        <f t="shared" si="24"/>
        <v>81.7976257772753</v>
      </c>
      <c r="L176" s="43"/>
      <c r="M176" s="43"/>
      <c r="N176" s="43"/>
      <c r="O176" s="75"/>
    </row>
    <row r="177" spans="1:15" x14ac:dyDescent="0.2">
      <c r="A177" s="43"/>
      <c r="B177" s="6" t="s">
        <v>277</v>
      </c>
      <c r="C177" s="6"/>
      <c r="D177" s="20">
        <f t="shared" ref="D177:K177" si="26">+D169/D173*100</f>
        <v>106.75758208907247</v>
      </c>
      <c r="E177" s="20">
        <f t="shared" si="26"/>
        <v>90.609744847112268</v>
      </c>
      <c r="F177" s="20">
        <f t="shared" si="25"/>
        <v>82.316284992186453</v>
      </c>
      <c r="G177" s="20">
        <f t="shared" si="26"/>
        <v>67.149229143354475</v>
      </c>
      <c r="H177" s="20">
        <f t="shared" si="26"/>
        <v>25.154489097245779</v>
      </c>
      <c r="I177" s="20">
        <f t="shared" si="26"/>
        <v>94.786550812240264</v>
      </c>
      <c r="J177" s="20">
        <f t="shared" si="26"/>
        <v>92.711529697706212</v>
      </c>
      <c r="K177" s="20">
        <f t="shared" si="26"/>
        <v>83.356089568541776</v>
      </c>
      <c r="L177" s="43"/>
      <c r="M177" s="43"/>
      <c r="N177" s="43"/>
      <c r="O177" s="75"/>
    </row>
    <row r="178" spans="1:15" x14ac:dyDescent="0.2">
      <c r="A178" s="44"/>
      <c r="B178" s="6" t="s">
        <v>278</v>
      </c>
      <c r="C178" s="6"/>
      <c r="D178" s="20">
        <f t="shared" ref="D178:K178" si="27">+D170/D174*100</f>
        <v>103.76145645328261</v>
      </c>
      <c r="E178" s="20">
        <f t="shared" si="27"/>
        <v>129.4539222559788</v>
      </c>
      <c r="F178" s="20">
        <f t="shared" si="25"/>
        <v>75.459881041477914</v>
      </c>
      <c r="G178" s="20">
        <f t="shared" si="27"/>
        <v>67.807134143010614</v>
      </c>
      <c r="H178" s="20">
        <f t="shared" si="27"/>
        <v>23.906809723444869</v>
      </c>
      <c r="I178" s="20">
        <f t="shared" si="27"/>
        <v>79.551237566504739</v>
      </c>
      <c r="J178" s="20">
        <f t="shared" si="27"/>
        <v>94.12114455592716</v>
      </c>
      <c r="K178" s="20">
        <f t="shared" si="27"/>
        <v>89.358752166377826</v>
      </c>
      <c r="L178" s="44"/>
      <c r="M178" s="44"/>
      <c r="N178" s="44"/>
      <c r="O178" s="76"/>
    </row>
    <row r="179" spans="1:15" x14ac:dyDescent="0.2">
      <c r="A179" s="8"/>
      <c r="B179" s="9"/>
      <c r="C179" s="9"/>
      <c r="D179" s="9"/>
      <c r="E179" s="9"/>
      <c r="F179" s="9"/>
      <c r="G179" s="9"/>
      <c r="H179" s="9"/>
      <c r="I179" s="9"/>
      <c r="J179" s="9"/>
      <c r="K179" s="9"/>
      <c r="L179" s="9"/>
      <c r="M179" s="39"/>
      <c r="N179" s="10"/>
      <c r="O179" s="11"/>
    </row>
    <row r="180" spans="1:15" ht="14.4" customHeight="1" x14ac:dyDescent="0.2">
      <c r="A180" s="52" t="s">
        <v>226</v>
      </c>
      <c r="B180" s="6" t="s">
        <v>211</v>
      </c>
      <c r="C180" s="6"/>
      <c r="D180" s="3">
        <v>3044</v>
      </c>
      <c r="E180" s="3">
        <v>1149</v>
      </c>
      <c r="F180" s="3">
        <v>1082</v>
      </c>
      <c r="G180" s="3">
        <v>2141</v>
      </c>
      <c r="H180" s="3">
        <v>636</v>
      </c>
      <c r="I180" s="3">
        <v>305</v>
      </c>
      <c r="J180" s="3">
        <v>691</v>
      </c>
      <c r="K180" s="3">
        <v>350</v>
      </c>
      <c r="L180" s="16" t="s">
        <v>23</v>
      </c>
      <c r="M180" s="42">
        <v>2021</v>
      </c>
      <c r="N180" s="42" t="s">
        <v>21</v>
      </c>
      <c r="O180" s="77" t="s">
        <v>39</v>
      </c>
    </row>
    <row r="181" spans="1:15" x14ac:dyDescent="0.2">
      <c r="A181" s="43"/>
      <c r="B181" s="6" t="s">
        <v>219</v>
      </c>
      <c r="C181" s="6"/>
      <c r="D181" s="3">
        <v>36379</v>
      </c>
      <c r="E181" s="3">
        <v>14598</v>
      </c>
      <c r="F181" s="3">
        <v>13837</v>
      </c>
      <c r="G181" s="3">
        <v>24343</v>
      </c>
      <c r="H181" s="3">
        <v>7104</v>
      </c>
      <c r="I181" s="3">
        <v>2813</v>
      </c>
      <c r="J181" s="3">
        <v>10751</v>
      </c>
      <c r="K181" s="3">
        <v>4288</v>
      </c>
      <c r="L181" s="16" t="s">
        <v>7</v>
      </c>
      <c r="M181" s="43"/>
      <c r="N181" s="43"/>
      <c r="O181" s="75"/>
    </row>
    <row r="182" spans="1:15" x14ac:dyDescent="0.2">
      <c r="A182" s="43"/>
      <c r="B182" s="6" t="s">
        <v>227</v>
      </c>
      <c r="C182" s="6"/>
      <c r="D182" s="3">
        <v>1252561</v>
      </c>
      <c r="E182" s="3">
        <v>563635</v>
      </c>
      <c r="F182" s="3">
        <v>418216</v>
      </c>
      <c r="G182" s="3">
        <v>653206</v>
      </c>
      <c r="H182" s="3">
        <v>175711</v>
      </c>
      <c r="I182" s="3">
        <v>68970</v>
      </c>
      <c r="J182" s="3">
        <v>486743</v>
      </c>
      <c r="K182" s="3">
        <v>84722</v>
      </c>
      <c r="L182" s="16" t="s">
        <v>12</v>
      </c>
      <c r="M182" s="44"/>
      <c r="N182" s="43"/>
      <c r="O182" s="75"/>
    </row>
    <row r="183" spans="1:15" x14ac:dyDescent="0.2">
      <c r="A183" s="43"/>
      <c r="B183" s="6" t="s">
        <v>222</v>
      </c>
      <c r="C183" s="6"/>
      <c r="D183" s="3">
        <v>3302</v>
      </c>
      <c r="E183" s="3">
        <v>1256</v>
      </c>
      <c r="F183" s="3">
        <v>1104</v>
      </c>
      <c r="G183" s="3">
        <v>2261</v>
      </c>
      <c r="H183" s="3">
        <v>675</v>
      </c>
      <c r="I183" s="3">
        <v>342</v>
      </c>
      <c r="J183" s="3">
        <v>706</v>
      </c>
      <c r="K183" s="3">
        <v>324</v>
      </c>
      <c r="L183" s="16" t="s">
        <v>24</v>
      </c>
      <c r="M183" s="42">
        <v>2016</v>
      </c>
      <c r="N183" s="43"/>
      <c r="O183" s="75"/>
    </row>
    <row r="184" spans="1:15" x14ac:dyDescent="0.2">
      <c r="A184" s="43"/>
      <c r="B184" s="6" t="s">
        <v>223</v>
      </c>
      <c r="C184" s="6"/>
      <c r="D184" s="3">
        <v>35613</v>
      </c>
      <c r="E184" s="3">
        <v>13999</v>
      </c>
      <c r="F184" s="3">
        <v>11127</v>
      </c>
      <c r="G184" s="3">
        <v>23941</v>
      </c>
      <c r="H184" s="3">
        <v>7231</v>
      </c>
      <c r="I184" s="3">
        <v>2616</v>
      </c>
      <c r="J184" s="3">
        <v>10770</v>
      </c>
      <c r="K184" s="3">
        <v>3976</v>
      </c>
      <c r="L184" s="16" t="s">
        <v>7</v>
      </c>
      <c r="M184" s="43"/>
      <c r="N184" s="43"/>
      <c r="O184" s="75"/>
    </row>
    <row r="185" spans="1:15" x14ac:dyDescent="0.2">
      <c r="A185" s="43"/>
      <c r="B185" s="6" t="s">
        <v>228</v>
      </c>
      <c r="C185" s="6"/>
      <c r="D185" s="3">
        <v>1238457</v>
      </c>
      <c r="E185" s="3">
        <v>529677</v>
      </c>
      <c r="F185" s="3">
        <v>381430</v>
      </c>
      <c r="G185" s="3">
        <v>660155</v>
      </c>
      <c r="H185" s="3">
        <v>209390</v>
      </c>
      <c r="I185" s="3">
        <v>63152</v>
      </c>
      <c r="J185" s="3">
        <v>503759</v>
      </c>
      <c r="K185" s="3">
        <v>90194</v>
      </c>
      <c r="L185" s="16" t="s">
        <v>12</v>
      </c>
      <c r="M185" s="44"/>
      <c r="N185" s="43"/>
      <c r="O185" s="75"/>
    </row>
    <row r="186" spans="1:15" x14ac:dyDescent="0.2">
      <c r="A186" s="43"/>
      <c r="B186" s="6" t="s">
        <v>275</v>
      </c>
      <c r="C186" s="6"/>
      <c r="D186" s="20">
        <f t="shared" ref="D186:K186" si="28">+D180/D183*100</f>
        <v>92.186553603876447</v>
      </c>
      <c r="E186" s="20">
        <f t="shared" si="28"/>
        <v>91.48089171974523</v>
      </c>
      <c r="F186" s="20">
        <f>+F180/F183*100</f>
        <v>98.007246376811594</v>
      </c>
      <c r="G186" s="20">
        <f t="shared" si="28"/>
        <v>94.692613887660329</v>
      </c>
      <c r="H186" s="20">
        <f t="shared" si="28"/>
        <v>94.222222222222214</v>
      </c>
      <c r="I186" s="20">
        <f t="shared" si="28"/>
        <v>89.181286549707607</v>
      </c>
      <c r="J186" s="20">
        <f t="shared" si="28"/>
        <v>97.875354107648732</v>
      </c>
      <c r="K186" s="20">
        <f t="shared" si="28"/>
        <v>108.02469135802468</v>
      </c>
      <c r="L186" s="42" t="s">
        <v>10</v>
      </c>
      <c r="M186" s="42"/>
      <c r="N186" s="43"/>
      <c r="O186" s="75"/>
    </row>
    <row r="187" spans="1:15" x14ac:dyDescent="0.2">
      <c r="A187" s="43"/>
      <c r="B187" s="6" t="s">
        <v>276</v>
      </c>
      <c r="C187" s="6"/>
      <c r="D187" s="20">
        <f t="shared" ref="D187:K188" si="29">+D181/D184*100</f>
        <v>102.15089995226462</v>
      </c>
      <c r="E187" s="20">
        <f t="shared" si="29"/>
        <v>104.27887706264734</v>
      </c>
      <c r="F187" s="20">
        <f>+F181/F184*100</f>
        <v>124.35517210389145</v>
      </c>
      <c r="G187" s="20">
        <f t="shared" si="29"/>
        <v>101.67912785597927</v>
      </c>
      <c r="H187" s="20">
        <f t="shared" si="29"/>
        <v>98.243673074263583</v>
      </c>
      <c r="I187" s="20">
        <f t="shared" si="29"/>
        <v>107.53058103975535</v>
      </c>
      <c r="J187" s="20">
        <f t="shared" si="29"/>
        <v>99.823584029712165</v>
      </c>
      <c r="K187" s="20">
        <f t="shared" si="29"/>
        <v>107.84708249496981</v>
      </c>
      <c r="L187" s="43"/>
      <c r="M187" s="43"/>
      <c r="N187" s="43"/>
      <c r="O187" s="75"/>
    </row>
    <row r="188" spans="1:15" x14ac:dyDescent="0.2">
      <c r="A188" s="44"/>
      <c r="B188" s="6" t="s">
        <v>279</v>
      </c>
      <c r="C188" s="6"/>
      <c r="D188" s="20">
        <f t="shared" si="29"/>
        <v>101.13883647151253</v>
      </c>
      <c r="E188" s="20">
        <f t="shared" si="29"/>
        <v>106.41107693934228</v>
      </c>
      <c r="F188" s="20">
        <f>+F182/F185*100</f>
        <v>109.64423354219647</v>
      </c>
      <c r="G188" s="20">
        <f t="shared" si="29"/>
        <v>98.94736842105263</v>
      </c>
      <c r="H188" s="20">
        <f t="shared" si="29"/>
        <v>83.915659773628164</v>
      </c>
      <c r="I188" s="20">
        <f t="shared" si="29"/>
        <v>109.21269318469724</v>
      </c>
      <c r="J188" s="20">
        <f t="shared" si="29"/>
        <v>96.622194342929859</v>
      </c>
      <c r="K188" s="20">
        <f t="shared" si="29"/>
        <v>93.933077588309644</v>
      </c>
      <c r="L188" s="44"/>
      <c r="M188" s="44"/>
      <c r="N188" s="44"/>
      <c r="O188" s="76"/>
    </row>
    <row r="189" spans="1:15" x14ac:dyDescent="0.2">
      <c r="A189" s="8"/>
      <c r="B189" s="9"/>
      <c r="C189" s="9"/>
      <c r="D189" s="9"/>
      <c r="E189" s="9"/>
      <c r="F189" s="9"/>
      <c r="G189" s="9"/>
      <c r="H189" s="9"/>
      <c r="I189" s="9"/>
      <c r="J189" s="9"/>
      <c r="K189" s="9"/>
      <c r="L189" s="9"/>
      <c r="M189" s="39"/>
      <c r="N189" s="10"/>
      <c r="O189" s="11"/>
    </row>
    <row r="190" spans="1:15" ht="14.4" customHeight="1" x14ac:dyDescent="0.2">
      <c r="A190" s="56" t="s">
        <v>229</v>
      </c>
      <c r="B190" s="54" t="s">
        <v>230</v>
      </c>
      <c r="C190" s="58"/>
      <c r="D190" s="60" t="s">
        <v>264</v>
      </c>
      <c r="E190" s="61"/>
      <c r="F190" s="61"/>
      <c r="G190" s="61"/>
      <c r="H190" s="61"/>
      <c r="I190" s="61"/>
      <c r="J190" s="61"/>
      <c r="K190" s="61"/>
      <c r="L190" s="61"/>
      <c r="M190" s="62"/>
      <c r="N190" s="42" t="s">
        <v>99</v>
      </c>
      <c r="O190" s="21" t="s">
        <v>40</v>
      </c>
    </row>
    <row r="191" spans="1:15" ht="14.4" customHeight="1" x14ac:dyDescent="0.2">
      <c r="A191" s="73"/>
      <c r="B191" s="72"/>
      <c r="C191" s="78"/>
      <c r="D191" s="45" t="s">
        <v>175</v>
      </c>
      <c r="E191" s="51"/>
      <c r="F191" s="51"/>
      <c r="G191" s="51"/>
      <c r="H191" s="51"/>
      <c r="I191" s="51"/>
      <c r="J191" s="51"/>
      <c r="K191" s="51"/>
      <c r="L191" s="51"/>
      <c r="M191" s="46"/>
      <c r="N191" s="43"/>
      <c r="O191" s="23"/>
    </row>
    <row r="192" spans="1:15" ht="14.4" customHeight="1" x14ac:dyDescent="0.2">
      <c r="A192" s="73"/>
      <c r="B192" s="72"/>
      <c r="C192" s="78"/>
      <c r="D192" s="12" t="s">
        <v>84</v>
      </c>
      <c r="E192" s="42"/>
      <c r="F192" s="42"/>
      <c r="G192" s="42"/>
      <c r="H192" s="12" t="s">
        <v>113</v>
      </c>
      <c r="I192" s="42"/>
      <c r="J192" s="42"/>
      <c r="K192" s="42"/>
      <c r="L192" s="42" t="s">
        <v>98</v>
      </c>
      <c r="M192" s="73">
        <v>2022</v>
      </c>
      <c r="N192" s="43"/>
      <c r="O192" s="23"/>
    </row>
    <row r="193" spans="1:15" ht="14.4" customHeight="1" x14ac:dyDescent="0.2">
      <c r="A193" s="73"/>
      <c r="B193" s="72"/>
      <c r="C193" s="78"/>
      <c r="D193" s="24">
        <v>26317</v>
      </c>
      <c r="E193" s="43"/>
      <c r="F193" s="43"/>
      <c r="G193" s="43"/>
      <c r="H193" s="24">
        <v>7801</v>
      </c>
      <c r="I193" s="43"/>
      <c r="J193" s="43"/>
      <c r="K193" s="43"/>
      <c r="L193" s="44"/>
      <c r="M193" s="57"/>
      <c r="N193" s="43"/>
      <c r="O193" s="23"/>
    </row>
    <row r="194" spans="1:15" ht="14.4" customHeight="1" x14ac:dyDescent="0.2">
      <c r="A194" s="73"/>
      <c r="B194" s="72"/>
      <c r="C194" s="78"/>
      <c r="D194" s="12" t="s">
        <v>86</v>
      </c>
      <c r="E194" s="43"/>
      <c r="F194" s="43"/>
      <c r="G194" s="43"/>
      <c r="H194" s="12" t="s">
        <v>114</v>
      </c>
      <c r="I194" s="43"/>
      <c r="J194" s="43"/>
      <c r="K194" s="43"/>
      <c r="L194" s="54" t="s">
        <v>98</v>
      </c>
      <c r="M194" s="56">
        <v>2022</v>
      </c>
      <c r="N194" s="43"/>
      <c r="O194" s="23"/>
    </row>
    <row r="195" spans="1:15" ht="14.4" customHeight="1" x14ac:dyDescent="0.2">
      <c r="A195" s="73"/>
      <c r="B195" s="72"/>
      <c r="C195" s="78"/>
      <c r="D195" s="24">
        <v>10220</v>
      </c>
      <c r="E195" s="43"/>
      <c r="F195" s="43"/>
      <c r="G195" s="43"/>
      <c r="H195" s="24">
        <v>10727</v>
      </c>
      <c r="I195" s="43"/>
      <c r="J195" s="43"/>
      <c r="K195" s="43"/>
      <c r="L195" s="55"/>
      <c r="M195" s="57"/>
      <c r="N195" s="43"/>
      <c r="O195" s="23"/>
    </row>
    <row r="196" spans="1:15" ht="14.4" customHeight="1" x14ac:dyDescent="0.2">
      <c r="A196" s="73"/>
      <c r="B196" s="72"/>
      <c r="C196" s="78"/>
      <c r="D196" s="5" t="s">
        <v>146</v>
      </c>
      <c r="E196" s="43"/>
      <c r="F196" s="43"/>
      <c r="G196" s="43"/>
      <c r="H196" s="63"/>
      <c r="I196" s="43"/>
      <c r="J196" s="43"/>
      <c r="K196" s="43"/>
      <c r="L196" s="54" t="s">
        <v>98</v>
      </c>
      <c r="M196" s="56">
        <v>2022</v>
      </c>
      <c r="N196" s="43"/>
      <c r="O196" s="23"/>
    </row>
    <row r="197" spans="1:15" ht="14.4" customHeight="1" x14ac:dyDescent="0.2">
      <c r="A197" s="73"/>
      <c r="B197" s="72"/>
      <c r="C197" s="78"/>
      <c r="D197" s="25">
        <v>8736</v>
      </c>
      <c r="E197" s="44"/>
      <c r="F197" s="44"/>
      <c r="G197" s="44"/>
      <c r="H197" s="64"/>
      <c r="I197" s="44"/>
      <c r="J197" s="44"/>
      <c r="K197" s="44"/>
      <c r="L197" s="72"/>
      <c r="M197" s="73"/>
      <c r="N197" s="43"/>
      <c r="O197" s="23"/>
    </row>
    <row r="198" spans="1:15" ht="14.4" customHeight="1" x14ac:dyDescent="0.2">
      <c r="A198" s="73"/>
      <c r="B198" s="72"/>
      <c r="C198" s="78"/>
      <c r="D198" s="60" t="s">
        <v>176</v>
      </c>
      <c r="E198" s="61"/>
      <c r="F198" s="61"/>
      <c r="G198" s="61"/>
      <c r="H198" s="61"/>
      <c r="I198" s="61"/>
      <c r="J198" s="61"/>
      <c r="K198" s="61"/>
      <c r="L198" s="61"/>
      <c r="M198" s="62"/>
      <c r="N198" s="43"/>
      <c r="O198" s="23"/>
    </row>
    <row r="199" spans="1:15" ht="14.4" customHeight="1" x14ac:dyDescent="0.2">
      <c r="A199" s="73"/>
      <c r="B199" s="72"/>
      <c r="C199" s="78"/>
      <c r="D199" s="42"/>
      <c r="E199" s="12" t="s">
        <v>132</v>
      </c>
      <c r="F199" s="42"/>
      <c r="G199" s="63"/>
      <c r="H199" s="63"/>
      <c r="I199" s="42"/>
      <c r="J199" s="42"/>
      <c r="K199" s="12" t="s">
        <v>100</v>
      </c>
      <c r="L199" s="72" t="s">
        <v>98</v>
      </c>
      <c r="M199" s="73">
        <v>2022</v>
      </c>
      <c r="N199" s="43"/>
      <c r="O199" s="23"/>
    </row>
    <row r="200" spans="1:15" ht="14.4" customHeight="1" x14ac:dyDescent="0.2">
      <c r="A200" s="73"/>
      <c r="B200" s="72"/>
      <c r="C200" s="78"/>
      <c r="D200" s="43"/>
      <c r="E200" s="24">
        <v>5130</v>
      </c>
      <c r="F200" s="43"/>
      <c r="G200" s="65"/>
      <c r="H200" s="65"/>
      <c r="I200" s="43"/>
      <c r="J200" s="43"/>
      <c r="K200" s="24">
        <v>3135</v>
      </c>
      <c r="L200" s="55"/>
      <c r="M200" s="57"/>
      <c r="N200" s="43"/>
      <c r="O200" s="23"/>
    </row>
    <row r="201" spans="1:15" ht="14.4" customHeight="1" x14ac:dyDescent="0.2">
      <c r="A201" s="73"/>
      <c r="B201" s="72"/>
      <c r="C201" s="78"/>
      <c r="D201" s="43"/>
      <c r="E201" s="12" t="s">
        <v>133</v>
      </c>
      <c r="F201" s="43"/>
      <c r="G201" s="65"/>
      <c r="H201" s="65"/>
      <c r="I201" s="43"/>
      <c r="J201" s="43"/>
      <c r="K201" s="12" t="s">
        <v>101</v>
      </c>
      <c r="L201" s="54" t="s">
        <v>98</v>
      </c>
      <c r="M201" s="56">
        <v>2022</v>
      </c>
      <c r="N201" s="43"/>
      <c r="O201" s="23"/>
    </row>
    <row r="202" spans="1:15" ht="14.4" customHeight="1" x14ac:dyDescent="0.2">
      <c r="A202" s="73"/>
      <c r="B202" s="72"/>
      <c r="C202" s="78"/>
      <c r="D202" s="43"/>
      <c r="E202" s="24">
        <v>12778</v>
      </c>
      <c r="F202" s="43"/>
      <c r="G202" s="65"/>
      <c r="H202" s="65"/>
      <c r="I202" s="43"/>
      <c r="J202" s="43"/>
      <c r="K202" s="24">
        <v>2639</v>
      </c>
      <c r="L202" s="55"/>
      <c r="M202" s="57"/>
      <c r="N202" s="43"/>
      <c r="O202" s="23"/>
    </row>
    <row r="203" spans="1:15" ht="14.4" customHeight="1" x14ac:dyDescent="0.2">
      <c r="A203" s="73"/>
      <c r="B203" s="72"/>
      <c r="C203" s="78"/>
      <c r="D203" s="43"/>
      <c r="E203" s="5" t="s">
        <v>134</v>
      </c>
      <c r="F203" s="43"/>
      <c r="G203" s="65"/>
      <c r="H203" s="65"/>
      <c r="I203" s="43"/>
      <c r="J203" s="43"/>
      <c r="K203" s="5" t="s">
        <v>102</v>
      </c>
      <c r="L203" s="54" t="s">
        <v>98</v>
      </c>
      <c r="M203" s="56">
        <v>2022</v>
      </c>
      <c r="N203" s="43"/>
      <c r="O203" s="23"/>
    </row>
    <row r="204" spans="1:15" ht="14.4" customHeight="1" x14ac:dyDescent="0.2">
      <c r="A204" s="73"/>
      <c r="B204" s="72"/>
      <c r="C204" s="78"/>
      <c r="D204" s="44"/>
      <c r="E204" s="25">
        <v>3319</v>
      </c>
      <c r="F204" s="44"/>
      <c r="G204" s="64"/>
      <c r="H204" s="64"/>
      <c r="I204" s="44"/>
      <c r="J204" s="44"/>
      <c r="K204" s="25">
        <v>2084</v>
      </c>
      <c r="L204" s="72"/>
      <c r="M204" s="73"/>
      <c r="N204" s="43"/>
      <c r="O204" s="23"/>
    </row>
    <row r="205" spans="1:15" ht="14.4" customHeight="1" x14ac:dyDescent="0.2">
      <c r="A205" s="73"/>
      <c r="B205" s="72"/>
      <c r="C205" s="78"/>
      <c r="D205" s="60" t="s">
        <v>177</v>
      </c>
      <c r="E205" s="61"/>
      <c r="F205" s="61"/>
      <c r="G205" s="61"/>
      <c r="H205" s="61"/>
      <c r="I205" s="61"/>
      <c r="J205" s="61"/>
      <c r="K205" s="61"/>
      <c r="L205" s="61"/>
      <c r="M205" s="62"/>
      <c r="N205" s="43"/>
      <c r="O205" s="23"/>
    </row>
    <row r="206" spans="1:15" ht="14.4" customHeight="1" x14ac:dyDescent="0.2">
      <c r="A206" s="73"/>
      <c r="B206" s="72"/>
      <c r="C206" s="78"/>
      <c r="D206" s="26" t="s">
        <v>147</v>
      </c>
      <c r="E206" s="63"/>
      <c r="F206" s="42"/>
      <c r="G206" s="12" t="s">
        <v>123</v>
      </c>
      <c r="H206" s="66"/>
      <c r="I206" s="42"/>
      <c r="J206" s="42"/>
      <c r="K206" s="69"/>
      <c r="L206" s="72" t="s">
        <v>98</v>
      </c>
      <c r="M206" s="73">
        <v>2022</v>
      </c>
      <c r="N206" s="43"/>
      <c r="O206" s="23"/>
    </row>
    <row r="207" spans="1:15" ht="14.4" customHeight="1" x14ac:dyDescent="0.2">
      <c r="A207" s="73"/>
      <c r="B207" s="72"/>
      <c r="C207" s="78"/>
      <c r="D207" s="27">
        <v>5946</v>
      </c>
      <c r="E207" s="65"/>
      <c r="F207" s="43"/>
      <c r="G207" s="24">
        <v>5975</v>
      </c>
      <c r="H207" s="67"/>
      <c r="I207" s="43"/>
      <c r="J207" s="43"/>
      <c r="K207" s="70"/>
      <c r="L207" s="55"/>
      <c r="M207" s="57"/>
      <c r="N207" s="43"/>
      <c r="O207" s="23"/>
    </row>
    <row r="208" spans="1:15" ht="14.4" customHeight="1" x14ac:dyDescent="0.2">
      <c r="A208" s="73"/>
      <c r="B208" s="72"/>
      <c r="C208" s="78"/>
      <c r="D208" s="28" t="s">
        <v>148</v>
      </c>
      <c r="E208" s="65"/>
      <c r="F208" s="43"/>
      <c r="G208" s="12" t="s">
        <v>124</v>
      </c>
      <c r="H208" s="67"/>
      <c r="I208" s="43"/>
      <c r="J208" s="43"/>
      <c r="K208" s="70"/>
      <c r="L208" s="54" t="s">
        <v>98</v>
      </c>
      <c r="M208" s="56">
        <v>2022</v>
      </c>
      <c r="N208" s="43"/>
      <c r="O208" s="23"/>
    </row>
    <row r="209" spans="1:15" ht="14.4" customHeight="1" x14ac:dyDescent="0.2">
      <c r="A209" s="73"/>
      <c r="B209" s="72"/>
      <c r="C209" s="78"/>
      <c r="D209" s="27">
        <v>1770</v>
      </c>
      <c r="E209" s="65"/>
      <c r="F209" s="43"/>
      <c r="G209" s="24">
        <v>34681</v>
      </c>
      <c r="H209" s="67"/>
      <c r="I209" s="43"/>
      <c r="J209" s="43"/>
      <c r="K209" s="70"/>
      <c r="L209" s="55"/>
      <c r="M209" s="57"/>
      <c r="N209" s="43"/>
      <c r="O209" s="23"/>
    </row>
    <row r="210" spans="1:15" ht="14.4" customHeight="1" x14ac:dyDescent="0.2">
      <c r="A210" s="73"/>
      <c r="B210" s="72"/>
      <c r="C210" s="78"/>
      <c r="D210" s="63"/>
      <c r="E210" s="65"/>
      <c r="F210" s="43"/>
      <c r="G210" s="5" t="s">
        <v>125</v>
      </c>
      <c r="H210" s="67"/>
      <c r="I210" s="43"/>
      <c r="J210" s="43"/>
      <c r="K210" s="70"/>
      <c r="L210" s="54" t="s">
        <v>98</v>
      </c>
      <c r="M210" s="56">
        <v>2022</v>
      </c>
      <c r="N210" s="43"/>
      <c r="O210" s="23"/>
    </row>
    <row r="211" spans="1:15" ht="14.4" customHeight="1" x14ac:dyDescent="0.2">
      <c r="A211" s="73"/>
      <c r="B211" s="72"/>
      <c r="C211" s="78"/>
      <c r="D211" s="64"/>
      <c r="E211" s="64"/>
      <c r="F211" s="44"/>
      <c r="G211" s="25">
        <v>3252</v>
      </c>
      <c r="H211" s="68"/>
      <c r="I211" s="44"/>
      <c r="J211" s="44"/>
      <c r="K211" s="71"/>
      <c r="L211" s="55"/>
      <c r="M211" s="57"/>
      <c r="N211" s="43"/>
      <c r="O211" s="23"/>
    </row>
    <row r="212" spans="1:15" ht="14.4" customHeight="1" x14ac:dyDescent="0.2">
      <c r="A212" s="73"/>
      <c r="B212" s="72"/>
      <c r="C212" s="78"/>
      <c r="D212" s="60" t="s">
        <v>178</v>
      </c>
      <c r="E212" s="61"/>
      <c r="F212" s="61"/>
      <c r="G212" s="61"/>
      <c r="H212" s="61"/>
      <c r="I212" s="61"/>
      <c r="J212" s="61"/>
      <c r="K212" s="61"/>
      <c r="L212" s="61"/>
      <c r="M212" s="62"/>
      <c r="N212" s="43"/>
      <c r="O212" s="23"/>
    </row>
    <row r="213" spans="1:15" ht="14.4" customHeight="1" x14ac:dyDescent="0.2">
      <c r="A213" s="73"/>
      <c r="B213" s="72"/>
      <c r="C213" s="78"/>
      <c r="D213" s="58"/>
      <c r="E213" s="5" t="s">
        <v>135</v>
      </c>
      <c r="F213" s="42"/>
      <c r="G213" s="42"/>
      <c r="H213" s="54"/>
      <c r="I213" s="42"/>
      <c r="J213" s="42"/>
      <c r="K213" s="42"/>
      <c r="L213" s="54" t="s">
        <v>98</v>
      </c>
      <c r="M213" s="56">
        <v>2022</v>
      </c>
      <c r="N213" s="43"/>
      <c r="O213" s="23"/>
    </row>
    <row r="214" spans="1:15" ht="14.4" customHeight="1" x14ac:dyDescent="0.2">
      <c r="A214" s="73"/>
      <c r="B214" s="72"/>
      <c r="C214" s="78"/>
      <c r="D214" s="59"/>
      <c r="E214" s="24">
        <v>4399</v>
      </c>
      <c r="F214" s="44"/>
      <c r="G214" s="44"/>
      <c r="H214" s="55"/>
      <c r="I214" s="44"/>
      <c r="J214" s="44"/>
      <c r="K214" s="44"/>
      <c r="L214" s="55"/>
      <c r="M214" s="57"/>
      <c r="N214" s="43"/>
      <c r="O214" s="23"/>
    </row>
    <row r="215" spans="1:15" ht="14.4" customHeight="1" x14ac:dyDescent="0.2">
      <c r="A215" s="73"/>
      <c r="B215" s="72"/>
      <c r="C215" s="78"/>
      <c r="D215" s="60" t="s">
        <v>179</v>
      </c>
      <c r="E215" s="61"/>
      <c r="F215" s="61"/>
      <c r="G215" s="61"/>
      <c r="H215" s="61"/>
      <c r="I215" s="61"/>
      <c r="J215" s="61"/>
      <c r="K215" s="61"/>
      <c r="L215" s="61"/>
      <c r="M215" s="62"/>
      <c r="N215" s="43"/>
      <c r="O215" s="23"/>
    </row>
    <row r="216" spans="1:15" ht="14.4" customHeight="1" x14ac:dyDescent="0.2">
      <c r="A216" s="73"/>
      <c r="B216" s="72"/>
      <c r="C216" s="78"/>
      <c r="D216" s="5" t="s">
        <v>149</v>
      </c>
      <c r="E216" s="42"/>
      <c r="F216" s="42"/>
      <c r="G216" s="42"/>
      <c r="H216" s="42"/>
      <c r="I216" s="42"/>
      <c r="J216" s="42"/>
      <c r="K216" s="42"/>
      <c r="L216" s="54" t="s">
        <v>98</v>
      </c>
      <c r="M216" s="56">
        <v>2022</v>
      </c>
      <c r="N216" s="43"/>
      <c r="O216" s="23"/>
    </row>
    <row r="217" spans="1:15" ht="14.4" customHeight="1" x14ac:dyDescent="0.2">
      <c r="A217" s="73"/>
      <c r="B217" s="72"/>
      <c r="C217" s="78"/>
      <c r="D217" s="24">
        <v>2375</v>
      </c>
      <c r="E217" s="43"/>
      <c r="F217" s="43"/>
      <c r="G217" s="43"/>
      <c r="H217" s="43"/>
      <c r="I217" s="43"/>
      <c r="J217" s="43"/>
      <c r="K217" s="43"/>
      <c r="L217" s="55"/>
      <c r="M217" s="57"/>
      <c r="N217" s="43"/>
      <c r="O217" s="23"/>
    </row>
    <row r="218" spans="1:15" ht="14.4" customHeight="1" x14ac:dyDescent="0.2">
      <c r="A218" s="73"/>
      <c r="B218" s="72"/>
      <c r="C218" s="78"/>
      <c r="D218" s="12" t="s">
        <v>150</v>
      </c>
      <c r="E218" s="43"/>
      <c r="F218" s="43"/>
      <c r="G218" s="43"/>
      <c r="H218" s="43"/>
      <c r="I218" s="43"/>
      <c r="J218" s="43"/>
      <c r="K218" s="43"/>
      <c r="L218" s="54" t="s">
        <v>98</v>
      </c>
      <c r="M218" s="56">
        <v>2022</v>
      </c>
      <c r="N218" s="43"/>
      <c r="O218" s="23"/>
    </row>
    <row r="219" spans="1:15" ht="14.4" customHeight="1" x14ac:dyDescent="0.2">
      <c r="A219" s="73"/>
      <c r="B219" s="72"/>
      <c r="C219" s="78"/>
      <c r="D219" s="24">
        <v>921</v>
      </c>
      <c r="E219" s="44"/>
      <c r="F219" s="44"/>
      <c r="G219" s="44"/>
      <c r="H219" s="44"/>
      <c r="I219" s="44"/>
      <c r="J219" s="44"/>
      <c r="K219" s="44"/>
      <c r="L219" s="55"/>
      <c r="M219" s="57"/>
      <c r="N219" s="43"/>
      <c r="O219" s="23"/>
    </row>
    <row r="220" spans="1:15" ht="14.4" customHeight="1" x14ac:dyDescent="0.2">
      <c r="A220" s="73"/>
      <c r="B220" s="72"/>
      <c r="C220" s="78"/>
      <c r="D220" s="60" t="s">
        <v>265</v>
      </c>
      <c r="E220" s="61"/>
      <c r="F220" s="61"/>
      <c r="G220" s="61"/>
      <c r="H220" s="61"/>
      <c r="I220" s="61"/>
      <c r="J220" s="61"/>
      <c r="K220" s="61"/>
      <c r="L220" s="61"/>
      <c r="M220" s="62"/>
      <c r="N220" s="43"/>
      <c r="O220" s="23"/>
    </row>
    <row r="221" spans="1:15" ht="14.4" customHeight="1" x14ac:dyDescent="0.2">
      <c r="A221" s="73"/>
      <c r="B221" s="72"/>
      <c r="C221" s="78"/>
      <c r="D221" s="60" t="s">
        <v>166</v>
      </c>
      <c r="E221" s="61"/>
      <c r="F221" s="61"/>
      <c r="G221" s="61"/>
      <c r="H221" s="61"/>
      <c r="I221" s="61"/>
      <c r="J221" s="61"/>
      <c r="K221" s="61"/>
      <c r="L221" s="61"/>
      <c r="M221" s="62"/>
      <c r="N221" s="43"/>
      <c r="O221" s="21" t="s">
        <v>40</v>
      </c>
    </row>
    <row r="222" spans="1:15" ht="14.4" customHeight="1" x14ac:dyDescent="0.2">
      <c r="A222" s="73"/>
      <c r="B222" s="72"/>
      <c r="C222" s="78"/>
      <c r="D222" s="42"/>
      <c r="E222" s="42"/>
      <c r="F222" s="56"/>
      <c r="G222" s="12" t="s">
        <v>126</v>
      </c>
      <c r="H222" s="42"/>
      <c r="I222" s="12" t="s">
        <v>111</v>
      </c>
      <c r="J222" s="12" t="s">
        <v>104</v>
      </c>
      <c r="K222" s="42"/>
      <c r="L222" s="54" t="s">
        <v>98</v>
      </c>
      <c r="M222" s="56">
        <v>2022</v>
      </c>
      <c r="N222" s="43"/>
      <c r="O222" s="23"/>
    </row>
    <row r="223" spans="1:15" ht="14.4" customHeight="1" x14ac:dyDescent="0.2">
      <c r="A223" s="73"/>
      <c r="B223" s="72"/>
      <c r="C223" s="78"/>
      <c r="D223" s="43"/>
      <c r="E223" s="43"/>
      <c r="F223" s="73"/>
      <c r="G223" s="25">
        <v>10491</v>
      </c>
      <c r="H223" s="43"/>
      <c r="I223" s="24">
        <v>7606</v>
      </c>
      <c r="J223" s="24">
        <v>4854</v>
      </c>
      <c r="K223" s="43"/>
      <c r="L223" s="55"/>
      <c r="M223" s="57"/>
      <c r="N223" s="43"/>
      <c r="O223" s="23"/>
    </row>
    <row r="224" spans="1:15" ht="14.4" customHeight="1" x14ac:dyDescent="0.2">
      <c r="A224" s="73"/>
      <c r="B224" s="72"/>
      <c r="C224" s="78"/>
      <c r="D224" s="43"/>
      <c r="E224" s="43"/>
      <c r="F224" s="73"/>
      <c r="G224" s="12" t="s">
        <v>127</v>
      </c>
      <c r="H224" s="43"/>
      <c r="I224" s="12" t="s">
        <v>112</v>
      </c>
      <c r="J224" s="29" t="s">
        <v>105</v>
      </c>
      <c r="K224" s="43"/>
      <c r="L224" s="54" t="s">
        <v>98</v>
      </c>
      <c r="M224" s="56">
        <v>2022</v>
      </c>
      <c r="N224" s="43"/>
      <c r="O224" s="23"/>
    </row>
    <row r="225" spans="1:15" ht="14.4" customHeight="1" x14ac:dyDescent="0.2">
      <c r="A225" s="73"/>
      <c r="B225" s="72"/>
      <c r="C225" s="78"/>
      <c r="D225" s="43"/>
      <c r="E225" s="43"/>
      <c r="F225" s="73"/>
      <c r="G225" s="24">
        <v>7237</v>
      </c>
      <c r="H225" s="43"/>
      <c r="I225" s="24">
        <v>2476</v>
      </c>
      <c r="J225" s="24">
        <v>8070</v>
      </c>
      <c r="K225" s="43"/>
      <c r="L225" s="55"/>
      <c r="M225" s="57"/>
      <c r="N225" s="43"/>
      <c r="O225" s="23"/>
    </row>
    <row r="226" spans="1:15" ht="14.4" customHeight="1" x14ac:dyDescent="0.2">
      <c r="A226" s="73"/>
      <c r="B226" s="72"/>
      <c r="C226" s="78"/>
      <c r="D226" s="43"/>
      <c r="E226" s="43"/>
      <c r="F226" s="73"/>
      <c r="G226" s="5" t="s">
        <v>124</v>
      </c>
      <c r="H226" s="43"/>
      <c r="I226" s="5"/>
      <c r="J226" s="5" t="s">
        <v>106</v>
      </c>
      <c r="K226" s="43"/>
      <c r="L226" s="54" t="s">
        <v>98</v>
      </c>
      <c r="M226" s="56">
        <v>2022</v>
      </c>
      <c r="N226" s="43"/>
      <c r="O226" s="23"/>
    </row>
    <row r="227" spans="1:15" ht="14.4" customHeight="1" x14ac:dyDescent="0.2">
      <c r="A227" s="73"/>
      <c r="B227" s="72"/>
      <c r="C227" s="78"/>
      <c r="D227" s="44"/>
      <c r="E227" s="44"/>
      <c r="F227" s="57"/>
      <c r="G227" s="24">
        <v>44884</v>
      </c>
      <c r="H227" s="44"/>
      <c r="I227" s="24"/>
      <c r="J227" s="24">
        <v>2504</v>
      </c>
      <c r="K227" s="44"/>
      <c r="L227" s="55"/>
      <c r="M227" s="57"/>
      <c r="N227" s="43"/>
      <c r="O227" s="23"/>
    </row>
    <row r="228" spans="1:15" ht="14.4" customHeight="1" x14ac:dyDescent="0.2">
      <c r="A228" s="73"/>
      <c r="B228" s="72"/>
      <c r="C228" s="78"/>
      <c r="D228" s="60" t="s">
        <v>167</v>
      </c>
      <c r="E228" s="61"/>
      <c r="F228" s="61"/>
      <c r="G228" s="61"/>
      <c r="H228" s="61"/>
      <c r="I228" s="61"/>
      <c r="J228" s="61"/>
      <c r="K228" s="61"/>
      <c r="L228" s="61"/>
      <c r="M228" s="62"/>
      <c r="N228" s="43"/>
      <c r="O228" s="21" t="s">
        <v>40</v>
      </c>
    </row>
    <row r="229" spans="1:15" ht="14.4" customHeight="1" x14ac:dyDescent="0.2">
      <c r="A229" s="73"/>
      <c r="B229" s="72"/>
      <c r="C229" s="78"/>
      <c r="D229" s="42"/>
      <c r="E229" s="12" t="s">
        <v>136</v>
      </c>
      <c r="F229" s="56"/>
      <c r="G229" s="56"/>
      <c r="H229" s="42"/>
      <c r="I229" s="42"/>
      <c r="J229" s="42"/>
      <c r="K229" s="42"/>
      <c r="L229" s="54" t="s">
        <v>98</v>
      </c>
      <c r="M229" s="56">
        <v>2022</v>
      </c>
      <c r="N229" s="43"/>
      <c r="O229" s="23"/>
    </row>
    <row r="230" spans="1:15" ht="14.4" customHeight="1" x14ac:dyDescent="0.2">
      <c r="A230" s="73"/>
      <c r="B230" s="72"/>
      <c r="C230" s="78"/>
      <c r="D230" s="43"/>
      <c r="E230" s="24">
        <v>2122</v>
      </c>
      <c r="F230" s="73"/>
      <c r="G230" s="73"/>
      <c r="H230" s="43"/>
      <c r="I230" s="43"/>
      <c r="J230" s="43"/>
      <c r="K230" s="43"/>
      <c r="L230" s="55"/>
      <c r="M230" s="57"/>
      <c r="N230" s="43"/>
      <c r="O230" s="23"/>
    </row>
    <row r="231" spans="1:15" ht="14.4" customHeight="1" x14ac:dyDescent="0.2">
      <c r="A231" s="73"/>
      <c r="B231" s="72"/>
      <c r="C231" s="78"/>
      <c r="D231" s="43"/>
      <c r="E231" s="5" t="s">
        <v>137</v>
      </c>
      <c r="F231" s="73"/>
      <c r="G231" s="73"/>
      <c r="H231" s="43"/>
      <c r="I231" s="43"/>
      <c r="J231" s="43"/>
      <c r="K231" s="43"/>
      <c r="L231" s="54" t="s">
        <v>98</v>
      </c>
      <c r="M231" s="56">
        <v>2022</v>
      </c>
      <c r="N231" s="43"/>
      <c r="O231" s="23"/>
    </row>
    <row r="232" spans="1:15" ht="14.4" customHeight="1" x14ac:dyDescent="0.2">
      <c r="A232" s="73"/>
      <c r="B232" s="72"/>
      <c r="C232" s="78"/>
      <c r="D232" s="43"/>
      <c r="E232" s="24">
        <v>1095</v>
      </c>
      <c r="F232" s="73"/>
      <c r="G232" s="73"/>
      <c r="H232" s="43"/>
      <c r="I232" s="43"/>
      <c r="J232" s="43"/>
      <c r="K232" s="43"/>
      <c r="L232" s="55"/>
      <c r="M232" s="57"/>
      <c r="N232" s="43"/>
      <c r="O232" s="23"/>
    </row>
    <row r="233" spans="1:15" ht="14.4" customHeight="1" x14ac:dyDescent="0.2">
      <c r="A233" s="73"/>
      <c r="B233" s="72"/>
      <c r="C233" s="78"/>
      <c r="D233" s="43"/>
      <c r="E233" s="12" t="s">
        <v>138</v>
      </c>
      <c r="F233" s="73"/>
      <c r="G233" s="73"/>
      <c r="H233" s="43"/>
      <c r="I233" s="43"/>
      <c r="J233" s="43"/>
      <c r="K233" s="43"/>
      <c r="L233" s="54" t="s">
        <v>98</v>
      </c>
      <c r="M233" s="56">
        <v>2022</v>
      </c>
      <c r="N233" s="43"/>
      <c r="O233" s="23"/>
    </row>
    <row r="234" spans="1:15" ht="14.4" customHeight="1" x14ac:dyDescent="0.2">
      <c r="A234" s="73"/>
      <c r="B234" s="72"/>
      <c r="C234" s="78"/>
      <c r="D234" s="43"/>
      <c r="E234" s="24">
        <v>510</v>
      </c>
      <c r="F234" s="73"/>
      <c r="G234" s="73"/>
      <c r="H234" s="43"/>
      <c r="I234" s="43"/>
      <c r="J234" s="43"/>
      <c r="K234" s="43"/>
      <c r="L234" s="55"/>
      <c r="M234" s="57"/>
      <c r="N234" s="43"/>
      <c r="O234" s="23"/>
    </row>
    <row r="235" spans="1:15" ht="14.4" customHeight="1" x14ac:dyDescent="0.2">
      <c r="A235" s="73"/>
      <c r="B235" s="72"/>
      <c r="C235" s="78"/>
      <c r="D235" s="43"/>
      <c r="E235" s="12" t="s">
        <v>139</v>
      </c>
      <c r="F235" s="73"/>
      <c r="G235" s="73"/>
      <c r="H235" s="43"/>
      <c r="I235" s="43"/>
      <c r="J235" s="43"/>
      <c r="K235" s="43"/>
      <c r="L235" s="54" t="s">
        <v>98</v>
      </c>
      <c r="M235" s="56">
        <v>2022</v>
      </c>
      <c r="N235" s="43"/>
      <c r="O235" s="23"/>
    </row>
    <row r="236" spans="1:15" ht="14.4" customHeight="1" x14ac:dyDescent="0.2">
      <c r="A236" s="73"/>
      <c r="B236" s="72"/>
      <c r="C236" s="78"/>
      <c r="D236" s="44"/>
      <c r="E236" s="24">
        <v>1204</v>
      </c>
      <c r="F236" s="57"/>
      <c r="G236" s="57"/>
      <c r="H236" s="44"/>
      <c r="I236" s="44"/>
      <c r="J236" s="44"/>
      <c r="K236" s="44"/>
      <c r="L236" s="55"/>
      <c r="M236" s="57"/>
      <c r="N236" s="43"/>
      <c r="O236" s="23"/>
    </row>
    <row r="237" spans="1:15" ht="14.4" customHeight="1" x14ac:dyDescent="0.2">
      <c r="A237" s="73"/>
      <c r="B237" s="72"/>
      <c r="C237" s="78"/>
      <c r="D237" s="60" t="s">
        <v>168</v>
      </c>
      <c r="E237" s="61"/>
      <c r="F237" s="61"/>
      <c r="G237" s="61"/>
      <c r="H237" s="61"/>
      <c r="I237" s="61"/>
      <c r="J237" s="61"/>
      <c r="K237" s="61"/>
      <c r="L237" s="61"/>
      <c r="M237" s="62"/>
      <c r="N237" s="43"/>
      <c r="O237" s="21" t="s">
        <v>40</v>
      </c>
    </row>
    <row r="238" spans="1:15" ht="14.4" customHeight="1" x14ac:dyDescent="0.2">
      <c r="A238" s="73"/>
      <c r="B238" s="72"/>
      <c r="C238" s="78"/>
      <c r="D238" s="42"/>
      <c r="E238" s="42"/>
      <c r="F238" s="56"/>
      <c r="G238" s="12" t="s">
        <v>128</v>
      </c>
      <c r="H238" s="42"/>
      <c r="I238" s="42"/>
      <c r="J238" s="56"/>
      <c r="K238" s="42"/>
      <c r="L238" s="54" t="s">
        <v>98</v>
      </c>
      <c r="M238" s="56">
        <v>2022</v>
      </c>
      <c r="N238" s="43"/>
      <c r="O238" s="23"/>
    </row>
    <row r="239" spans="1:15" ht="14.4" customHeight="1" x14ac:dyDescent="0.2">
      <c r="A239" s="73"/>
      <c r="B239" s="72"/>
      <c r="C239" s="78"/>
      <c r="D239" s="43"/>
      <c r="E239" s="43"/>
      <c r="F239" s="73"/>
      <c r="G239" s="24">
        <v>1874</v>
      </c>
      <c r="H239" s="43"/>
      <c r="I239" s="43"/>
      <c r="J239" s="73"/>
      <c r="K239" s="43"/>
      <c r="L239" s="55"/>
      <c r="M239" s="57"/>
      <c r="N239" s="43"/>
      <c r="O239" s="23"/>
    </row>
    <row r="240" spans="1:15" ht="14.4" customHeight="1" x14ac:dyDescent="0.2">
      <c r="A240" s="73"/>
      <c r="B240" s="72"/>
      <c r="C240" s="78"/>
      <c r="D240" s="43"/>
      <c r="E240" s="43"/>
      <c r="F240" s="73"/>
      <c r="G240" s="12" t="s">
        <v>129</v>
      </c>
      <c r="H240" s="43"/>
      <c r="I240" s="43"/>
      <c r="J240" s="73"/>
      <c r="K240" s="43"/>
      <c r="L240" s="54" t="s">
        <v>98</v>
      </c>
      <c r="M240" s="56">
        <v>2022</v>
      </c>
      <c r="N240" s="43"/>
      <c r="O240" s="23"/>
    </row>
    <row r="241" spans="1:15" ht="14.4" customHeight="1" x14ac:dyDescent="0.2">
      <c r="A241" s="73"/>
      <c r="B241" s="72"/>
      <c r="C241" s="78"/>
      <c r="D241" s="43"/>
      <c r="E241" s="43"/>
      <c r="F241" s="73"/>
      <c r="G241" s="24">
        <v>1816</v>
      </c>
      <c r="H241" s="43"/>
      <c r="I241" s="43"/>
      <c r="J241" s="73"/>
      <c r="K241" s="43"/>
      <c r="L241" s="55"/>
      <c r="M241" s="57"/>
      <c r="N241" s="43"/>
      <c r="O241" s="23"/>
    </row>
    <row r="242" spans="1:15" ht="14.4" customHeight="1" x14ac:dyDescent="0.2">
      <c r="A242" s="73"/>
      <c r="B242" s="72"/>
      <c r="C242" s="78"/>
      <c r="D242" s="43"/>
      <c r="E242" s="43"/>
      <c r="F242" s="73"/>
      <c r="G242" s="30" t="s">
        <v>130</v>
      </c>
      <c r="H242" s="43"/>
      <c r="I242" s="43"/>
      <c r="J242" s="73"/>
      <c r="K242" s="43"/>
      <c r="L242" s="54" t="s">
        <v>98</v>
      </c>
      <c r="M242" s="56">
        <v>2022</v>
      </c>
      <c r="N242" s="43"/>
      <c r="O242" s="23"/>
    </row>
    <row r="243" spans="1:15" ht="14.4" customHeight="1" x14ac:dyDescent="0.2">
      <c r="A243" s="73"/>
      <c r="B243" s="72"/>
      <c r="C243" s="78"/>
      <c r="D243" s="44"/>
      <c r="E243" s="44"/>
      <c r="F243" s="57"/>
      <c r="G243" s="24">
        <v>7748</v>
      </c>
      <c r="H243" s="44"/>
      <c r="I243" s="44"/>
      <c r="J243" s="57"/>
      <c r="K243" s="44"/>
      <c r="L243" s="55"/>
      <c r="M243" s="57"/>
      <c r="N243" s="43"/>
      <c r="O243" s="23"/>
    </row>
    <row r="244" spans="1:15" ht="14.4" customHeight="1" x14ac:dyDescent="0.2">
      <c r="A244" s="73"/>
      <c r="B244" s="72"/>
      <c r="C244" s="78"/>
      <c r="D244" s="60" t="s">
        <v>169</v>
      </c>
      <c r="E244" s="61"/>
      <c r="F244" s="61"/>
      <c r="G244" s="61"/>
      <c r="H244" s="61"/>
      <c r="I244" s="61"/>
      <c r="J244" s="61"/>
      <c r="K244" s="61"/>
      <c r="L244" s="61"/>
      <c r="M244" s="62"/>
      <c r="N244" s="43"/>
      <c r="O244" s="21" t="s">
        <v>40</v>
      </c>
    </row>
    <row r="245" spans="1:15" ht="14.4" customHeight="1" x14ac:dyDescent="0.2">
      <c r="A245" s="73"/>
      <c r="B245" s="72"/>
      <c r="C245" s="78"/>
      <c r="D245" s="12" t="s">
        <v>151</v>
      </c>
      <c r="E245" s="12" t="s">
        <v>140</v>
      </c>
      <c r="F245" s="12" t="s">
        <v>90</v>
      </c>
      <c r="G245" s="12" t="s">
        <v>131</v>
      </c>
      <c r="H245" s="12" t="s">
        <v>115</v>
      </c>
      <c r="I245" s="42"/>
      <c r="J245" s="12" t="s">
        <v>107</v>
      </c>
      <c r="K245" s="30" t="s">
        <v>103</v>
      </c>
      <c r="L245" s="54" t="s">
        <v>98</v>
      </c>
      <c r="M245" s="56">
        <v>2022</v>
      </c>
      <c r="N245" s="43"/>
      <c r="O245" s="23"/>
    </row>
    <row r="246" spans="1:15" ht="14.4" customHeight="1" x14ac:dyDescent="0.2">
      <c r="A246" s="73"/>
      <c r="B246" s="72"/>
      <c r="C246" s="78"/>
      <c r="D246" s="24">
        <v>665</v>
      </c>
      <c r="E246" s="24">
        <v>3872</v>
      </c>
      <c r="F246" s="24">
        <v>12229</v>
      </c>
      <c r="G246" s="24">
        <v>3552</v>
      </c>
      <c r="H246" s="24">
        <v>1311</v>
      </c>
      <c r="I246" s="43"/>
      <c r="J246" s="25">
        <v>9962</v>
      </c>
      <c r="K246" s="25">
        <v>2352</v>
      </c>
      <c r="L246" s="55"/>
      <c r="M246" s="57"/>
      <c r="N246" s="43"/>
      <c r="O246" s="23"/>
    </row>
    <row r="247" spans="1:15" ht="14.4" customHeight="1" x14ac:dyDescent="0.2">
      <c r="A247" s="73"/>
      <c r="B247" s="72"/>
      <c r="C247" s="78"/>
      <c r="D247" s="12" t="s">
        <v>152</v>
      </c>
      <c r="E247" s="12" t="s">
        <v>141</v>
      </c>
      <c r="F247" s="12" t="s">
        <v>91</v>
      </c>
      <c r="G247" s="42"/>
      <c r="H247" s="12" t="s">
        <v>116</v>
      </c>
      <c r="I247" s="43"/>
      <c r="J247" s="12" t="s">
        <v>108</v>
      </c>
      <c r="K247" s="12" t="s">
        <v>89</v>
      </c>
      <c r="L247" s="54" t="s">
        <v>98</v>
      </c>
      <c r="M247" s="56">
        <v>2022</v>
      </c>
      <c r="N247" s="43"/>
      <c r="O247" s="23"/>
    </row>
    <row r="248" spans="1:15" ht="14.4" customHeight="1" x14ac:dyDescent="0.2">
      <c r="A248" s="73"/>
      <c r="B248" s="72"/>
      <c r="C248" s="78"/>
      <c r="D248" s="24">
        <v>3557</v>
      </c>
      <c r="E248" s="24">
        <v>2207</v>
      </c>
      <c r="F248" s="24">
        <v>7036</v>
      </c>
      <c r="G248" s="43"/>
      <c r="H248" s="25">
        <v>8748</v>
      </c>
      <c r="I248" s="43"/>
      <c r="J248" s="24">
        <v>7176</v>
      </c>
      <c r="K248" s="24">
        <v>3343</v>
      </c>
      <c r="L248" s="55"/>
      <c r="M248" s="57"/>
      <c r="N248" s="43"/>
      <c r="O248" s="23"/>
    </row>
    <row r="249" spans="1:15" ht="14.4" customHeight="1" x14ac:dyDescent="0.2">
      <c r="A249" s="73"/>
      <c r="B249" s="72"/>
      <c r="C249" s="78"/>
      <c r="D249" s="12" t="s">
        <v>153</v>
      </c>
      <c r="E249" s="12" t="s">
        <v>142</v>
      </c>
      <c r="F249" s="5" t="s">
        <v>92</v>
      </c>
      <c r="G249" s="43"/>
      <c r="H249" s="12" t="s">
        <v>117</v>
      </c>
      <c r="I249" s="43"/>
      <c r="J249" s="31" t="s">
        <v>109</v>
      </c>
      <c r="K249" s="42"/>
      <c r="L249" s="54" t="s">
        <v>98</v>
      </c>
      <c r="M249" s="56">
        <v>2022</v>
      </c>
      <c r="N249" s="43"/>
      <c r="O249" s="23"/>
    </row>
    <row r="250" spans="1:15" ht="14.4" customHeight="1" x14ac:dyDescent="0.2">
      <c r="A250" s="73"/>
      <c r="B250" s="72"/>
      <c r="C250" s="78"/>
      <c r="D250" s="24">
        <v>8545</v>
      </c>
      <c r="E250" s="24">
        <v>3560</v>
      </c>
      <c r="F250" s="24">
        <v>2912</v>
      </c>
      <c r="G250" s="43"/>
      <c r="H250" s="24">
        <v>774</v>
      </c>
      <c r="I250" s="43"/>
      <c r="J250" s="24">
        <v>13527</v>
      </c>
      <c r="K250" s="43"/>
      <c r="L250" s="55"/>
      <c r="M250" s="57"/>
      <c r="N250" s="43"/>
      <c r="O250" s="23"/>
    </row>
    <row r="251" spans="1:15" ht="14.4" customHeight="1" x14ac:dyDescent="0.2">
      <c r="A251" s="73"/>
      <c r="B251" s="72"/>
      <c r="C251" s="78"/>
      <c r="D251" s="12" t="s">
        <v>154</v>
      </c>
      <c r="E251" s="12" t="s">
        <v>143</v>
      </c>
      <c r="F251" s="12" t="s">
        <v>93</v>
      </c>
      <c r="G251" s="43"/>
      <c r="H251" s="5" t="s">
        <v>118</v>
      </c>
      <c r="I251" s="43"/>
      <c r="J251" s="63"/>
      <c r="K251" s="43"/>
      <c r="L251" s="54" t="s">
        <v>98</v>
      </c>
      <c r="M251" s="56">
        <v>2022</v>
      </c>
      <c r="N251" s="43"/>
      <c r="O251" s="23"/>
    </row>
    <row r="252" spans="1:15" ht="14.4" customHeight="1" x14ac:dyDescent="0.2">
      <c r="A252" s="73"/>
      <c r="B252" s="72"/>
      <c r="C252" s="78"/>
      <c r="D252" s="24">
        <v>855</v>
      </c>
      <c r="E252" s="24">
        <v>314</v>
      </c>
      <c r="F252" s="25">
        <v>5810</v>
      </c>
      <c r="G252" s="43"/>
      <c r="H252" s="24">
        <v>1716</v>
      </c>
      <c r="I252" s="43"/>
      <c r="J252" s="65"/>
      <c r="K252" s="43"/>
      <c r="L252" s="55"/>
      <c r="M252" s="57"/>
      <c r="N252" s="43"/>
      <c r="O252" s="23"/>
    </row>
    <row r="253" spans="1:15" ht="14.4" customHeight="1" x14ac:dyDescent="0.2">
      <c r="A253" s="73"/>
      <c r="B253" s="72"/>
      <c r="C253" s="78"/>
      <c r="D253" s="12" t="s">
        <v>155</v>
      </c>
      <c r="E253" s="12" t="s">
        <v>144</v>
      </c>
      <c r="F253" s="12" t="s">
        <v>94</v>
      </c>
      <c r="G253" s="43"/>
      <c r="H253" s="12" t="s">
        <v>119</v>
      </c>
      <c r="I253" s="43"/>
      <c r="J253" s="65"/>
      <c r="K253" s="43"/>
      <c r="L253" s="54" t="s">
        <v>98</v>
      </c>
      <c r="M253" s="56">
        <v>2022</v>
      </c>
      <c r="N253" s="43"/>
      <c r="O253" s="23"/>
    </row>
    <row r="254" spans="1:15" ht="14.4" customHeight="1" x14ac:dyDescent="0.2">
      <c r="A254" s="73"/>
      <c r="B254" s="72"/>
      <c r="C254" s="78"/>
      <c r="D254" s="24">
        <v>852</v>
      </c>
      <c r="E254" s="24">
        <v>13831</v>
      </c>
      <c r="F254" s="24">
        <v>2320</v>
      </c>
      <c r="G254" s="43"/>
      <c r="H254" s="24">
        <v>1338</v>
      </c>
      <c r="I254" s="43"/>
      <c r="J254" s="65"/>
      <c r="K254" s="43"/>
      <c r="L254" s="55"/>
      <c r="M254" s="57"/>
      <c r="N254" s="43"/>
      <c r="O254" s="23"/>
    </row>
    <row r="255" spans="1:15" ht="14.4" customHeight="1" x14ac:dyDescent="0.2">
      <c r="A255" s="73"/>
      <c r="B255" s="72"/>
      <c r="C255" s="78"/>
      <c r="D255" s="12" t="s">
        <v>156</v>
      </c>
      <c r="E255" s="12" t="s">
        <v>133</v>
      </c>
      <c r="F255" s="5" t="s">
        <v>87</v>
      </c>
      <c r="G255" s="43"/>
      <c r="H255" s="63"/>
      <c r="I255" s="43"/>
      <c r="J255" s="65"/>
      <c r="K255" s="43"/>
      <c r="L255" s="54" t="s">
        <v>98</v>
      </c>
      <c r="M255" s="56">
        <v>2022</v>
      </c>
      <c r="N255" s="43"/>
      <c r="O255" s="23"/>
    </row>
    <row r="256" spans="1:15" ht="14.4" customHeight="1" x14ac:dyDescent="0.2">
      <c r="A256" s="73"/>
      <c r="B256" s="72"/>
      <c r="C256" s="78"/>
      <c r="D256" s="24">
        <v>2468</v>
      </c>
      <c r="E256" s="24">
        <v>14626</v>
      </c>
      <c r="F256" s="24">
        <v>19860</v>
      </c>
      <c r="G256" s="43"/>
      <c r="H256" s="65"/>
      <c r="I256" s="43"/>
      <c r="J256" s="65"/>
      <c r="K256" s="43"/>
      <c r="L256" s="55"/>
      <c r="M256" s="57"/>
      <c r="N256" s="43"/>
      <c r="O256" s="23"/>
    </row>
    <row r="257" spans="1:15" ht="14.4" customHeight="1" x14ac:dyDescent="0.2">
      <c r="A257" s="73"/>
      <c r="B257" s="72"/>
      <c r="C257" s="78"/>
      <c r="D257" s="12" t="s">
        <v>157</v>
      </c>
      <c r="E257" s="12" t="s">
        <v>145</v>
      </c>
      <c r="F257" s="12" t="s">
        <v>95</v>
      </c>
      <c r="G257" s="43"/>
      <c r="H257" s="65"/>
      <c r="I257" s="43"/>
      <c r="J257" s="65"/>
      <c r="K257" s="43"/>
      <c r="L257" s="54" t="s">
        <v>98</v>
      </c>
      <c r="M257" s="56">
        <v>2022</v>
      </c>
      <c r="N257" s="43"/>
      <c r="O257" s="23"/>
    </row>
    <row r="258" spans="1:15" ht="14.4" customHeight="1" x14ac:dyDescent="0.2">
      <c r="A258" s="73"/>
      <c r="B258" s="72"/>
      <c r="C258" s="78"/>
      <c r="D258" s="24">
        <v>1300</v>
      </c>
      <c r="E258" s="24">
        <v>4203</v>
      </c>
      <c r="F258" s="24">
        <v>2790</v>
      </c>
      <c r="G258" s="43"/>
      <c r="H258" s="65"/>
      <c r="I258" s="43"/>
      <c r="J258" s="65"/>
      <c r="K258" s="43"/>
      <c r="L258" s="55"/>
      <c r="M258" s="57"/>
      <c r="N258" s="43"/>
      <c r="O258" s="23"/>
    </row>
    <row r="259" spans="1:15" ht="14.4" customHeight="1" x14ac:dyDescent="0.2">
      <c r="A259" s="73"/>
      <c r="B259" s="72"/>
      <c r="C259" s="78"/>
      <c r="D259" s="12" t="s">
        <v>146</v>
      </c>
      <c r="E259" s="42"/>
      <c r="F259" s="12" t="s">
        <v>96</v>
      </c>
      <c r="G259" s="43"/>
      <c r="H259" s="65"/>
      <c r="I259" s="43"/>
      <c r="J259" s="65"/>
      <c r="K259" s="43"/>
      <c r="L259" s="54" t="s">
        <v>98</v>
      </c>
      <c r="M259" s="56">
        <v>2022</v>
      </c>
      <c r="N259" s="43"/>
      <c r="O259" s="23"/>
    </row>
    <row r="260" spans="1:15" ht="14.4" customHeight="1" x14ac:dyDescent="0.2">
      <c r="A260" s="73"/>
      <c r="B260" s="72"/>
      <c r="C260" s="78"/>
      <c r="D260" s="24">
        <v>4034</v>
      </c>
      <c r="E260" s="43"/>
      <c r="F260" s="24">
        <v>4034</v>
      </c>
      <c r="G260" s="43"/>
      <c r="H260" s="65"/>
      <c r="I260" s="43"/>
      <c r="J260" s="65"/>
      <c r="K260" s="43"/>
      <c r="L260" s="55"/>
      <c r="M260" s="57"/>
      <c r="N260" s="43"/>
      <c r="O260" s="23"/>
    </row>
    <row r="261" spans="1:15" ht="14.4" customHeight="1" x14ac:dyDescent="0.2">
      <c r="A261" s="73"/>
      <c r="B261" s="72"/>
      <c r="C261" s="78"/>
      <c r="D261" s="12" t="s">
        <v>158</v>
      </c>
      <c r="E261" s="43"/>
      <c r="F261" s="12" t="s">
        <v>97</v>
      </c>
      <c r="G261" s="43"/>
      <c r="H261" s="65"/>
      <c r="I261" s="43"/>
      <c r="J261" s="65"/>
      <c r="K261" s="43"/>
      <c r="L261" s="54" t="s">
        <v>98</v>
      </c>
      <c r="M261" s="56">
        <v>2022</v>
      </c>
      <c r="N261" s="43"/>
      <c r="O261" s="23"/>
    </row>
    <row r="262" spans="1:15" ht="14.4" customHeight="1" x14ac:dyDescent="0.2">
      <c r="A262" s="73"/>
      <c r="B262" s="72"/>
      <c r="C262" s="78"/>
      <c r="D262" s="24">
        <v>1751</v>
      </c>
      <c r="E262" s="43"/>
      <c r="F262" s="24">
        <v>2576</v>
      </c>
      <c r="G262" s="43"/>
      <c r="H262" s="65"/>
      <c r="I262" s="43"/>
      <c r="J262" s="65"/>
      <c r="K262" s="43"/>
      <c r="L262" s="55"/>
      <c r="M262" s="57"/>
      <c r="N262" s="43"/>
      <c r="O262" s="23"/>
    </row>
    <row r="263" spans="1:15" ht="14.4" customHeight="1" x14ac:dyDescent="0.2">
      <c r="A263" s="73"/>
      <c r="B263" s="72"/>
      <c r="C263" s="78"/>
      <c r="D263" s="12" t="s">
        <v>159</v>
      </c>
      <c r="E263" s="43"/>
      <c r="F263" s="42"/>
      <c r="G263" s="43"/>
      <c r="H263" s="65"/>
      <c r="I263" s="43"/>
      <c r="J263" s="65"/>
      <c r="K263" s="43"/>
      <c r="L263" s="54" t="s">
        <v>98</v>
      </c>
      <c r="M263" s="56">
        <v>2022</v>
      </c>
      <c r="N263" s="43"/>
      <c r="O263" s="23"/>
    </row>
    <row r="264" spans="1:15" ht="14.4" customHeight="1" x14ac:dyDescent="0.2">
      <c r="A264" s="73"/>
      <c r="B264" s="72"/>
      <c r="C264" s="78"/>
      <c r="D264" s="24">
        <v>4952</v>
      </c>
      <c r="E264" s="43"/>
      <c r="F264" s="43"/>
      <c r="G264" s="43"/>
      <c r="H264" s="65"/>
      <c r="I264" s="43"/>
      <c r="J264" s="65"/>
      <c r="K264" s="43"/>
      <c r="L264" s="55"/>
      <c r="M264" s="57"/>
      <c r="N264" s="43"/>
      <c r="O264" s="23"/>
    </row>
    <row r="265" spans="1:15" ht="14.4" customHeight="1" x14ac:dyDescent="0.2">
      <c r="A265" s="73"/>
      <c r="B265" s="72"/>
      <c r="C265" s="78"/>
      <c r="D265" s="12" t="s">
        <v>160</v>
      </c>
      <c r="E265" s="43"/>
      <c r="F265" s="43"/>
      <c r="G265" s="43"/>
      <c r="H265" s="65"/>
      <c r="I265" s="43"/>
      <c r="J265" s="65"/>
      <c r="K265" s="43"/>
      <c r="L265" s="54" t="s">
        <v>98</v>
      </c>
      <c r="M265" s="56">
        <v>2022</v>
      </c>
      <c r="N265" s="43"/>
      <c r="O265" s="23"/>
    </row>
    <row r="266" spans="1:15" ht="14.4" customHeight="1" x14ac:dyDescent="0.2">
      <c r="A266" s="73"/>
      <c r="B266" s="72"/>
      <c r="C266" s="78"/>
      <c r="D266" s="24">
        <v>9587</v>
      </c>
      <c r="E266" s="44"/>
      <c r="F266" s="44"/>
      <c r="G266" s="44"/>
      <c r="H266" s="64"/>
      <c r="I266" s="44"/>
      <c r="J266" s="64"/>
      <c r="K266" s="44"/>
      <c r="L266" s="55"/>
      <c r="M266" s="57"/>
      <c r="N266" s="43"/>
      <c r="O266" s="23"/>
    </row>
    <row r="267" spans="1:15" ht="14.4" customHeight="1" x14ac:dyDescent="0.2">
      <c r="A267" s="73"/>
      <c r="B267" s="72"/>
      <c r="C267" s="78"/>
      <c r="D267" s="60" t="s">
        <v>170</v>
      </c>
      <c r="E267" s="61"/>
      <c r="F267" s="61"/>
      <c r="G267" s="61"/>
      <c r="H267" s="61"/>
      <c r="I267" s="61"/>
      <c r="J267" s="61"/>
      <c r="K267" s="61"/>
      <c r="L267" s="61"/>
      <c r="M267" s="62"/>
      <c r="N267" s="43"/>
      <c r="O267" s="21" t="s">
        <v>40</v>
      </c>
    </row>
    <row r="268" spans="1:15" ht="14.4" customHeight="1" x14ac:dyDescent="0.2">
      <c r="A268" s="73"/>
      <c r="B268" s="72"/>
      <c r="C268" s="78"/>
      <c r="D268" s="12" t="s">
        <v>161</v>
      </c>
      <c r="E268" s="42"/>
      <c r="F268" s="42"/>
      <c r="G268" s="42"/>
      <c r="H268" s="42"/>
      <c r="I268" s="42"/>
      <c r="J268" s="42"/>
      <c r="K268" s="42"/>
      <c r="L268" s="54" t="s">
        <v>98</v>
      </c>
      <c r="M268" s="56">
        <v>2022</v>
      </c>
      <c r="N268" s="43"/>
      <c r="O268" s="23"/>
    </row>
    <row r="269" spans="1:15" ht="14.4" customHeight="1" x14ac:dyDescent="0.2">
      <c r="A269" s="73"/>
      <c r="B269" s="72"/>
      <c r="C269" s="78"/>
      <c r="D269" s="24">
        <v>453</v>
      </c>
      <c r="E269" s="43"/>
      <c r="F269" s="43"/>
      <c r="G269" s="43"/>
      <c r="H269" s="43"/>
      <c r="I269" s="43"/>
      <c r="J269" s="43"/>
      <c r="K269" s="43"/>
      <c r="L269" s="55"/>
      <c r="M269" s="57"/>
      <c r="N269" s="43"/>
      <c r="O269" s="23"/>
    </row>
    <row r="270" spans="1:15" ht="14.4" customHeight="1" x14ac:dyDescent="0.2">
      <c r="A270" s="73"/>
      <c r="B270" s="72"/>
      <c r="C270" s="78"/>
      <c r="D270" s="12" t="s">
        <v>162</v>
      </c>
      <c r="E270" s="43"/>
      <c r="F270" s="43"/>
      <c r="G270" s="43"/>
      <c r="H270" s="43"/>
      <c r="I270" s="43"/>
      <c r="J270" s="43"/>
      <c r="K270" s="43"/>
      <c r="L270" s="54" t="s">
        <v>98</v>
      </c>
      <c r="M270" s="56">
        <v>2022</v>
      </c>
      <c r="N270" s="43"/>
      <c r="O270" s="23"/>
    </row>
    <row r="271" spans="1:15" ht="14.4" customHeight="1" x14ac:dyDescent="0.2">
      <c r="A271" s="73"/>
      <c r="B271" s="72"/>
      <c r="C271" s="78"/>
      <c r="D271" s="24">
        <v>528</v>
      </c>
      <c r="E271" s="44"/>
      <c r="F271" s="44"/>
      <c r="G271" s="44"/>
      <c r="H271" s="44"/>
      <c r="I271" s="44"/>
      <c r="J271" s="44"/>
      <c r="K271" s="44"/>
      <c r="L271" s="55"/>
      <c r="M271" s="57"/>
      <c r="N271" s="43"/>
      <c r="O271" s="23"/>
    </row>
    <row r="272" spans="1:15" ht="14.4" customHeight="1" x14ac:dyDescent="0.2">
      <c r="A272" s="73"/>
      <c r="B272" s="72"/>
      <c r="C272" s="78"/>
      <c r="D272" s="60" t="s">
        <v>171</v>
      </c>
      <c r="E272" s="61"/>
      <c r="F272" s="61"/>
      <c r="G272" s="61"/>
      <c r="H272" s="61"/>
      <c r="I272" s="61"/>
      <c r="J272" s="61"/>
      <c r="K272" s="61"/>
      <c r="L272" s="61"/>
      <c r="M272" s="62"/>
      <c r="N272" s="43"/>
      <c r="O272" s="21" t="s">
        <v>40</v>
      </c>
    </row>
    <row r="273" spans="1:15" ht="14.4" customHeight="1" x14ac:dyDescent="0.2">
      <c r="A273" s="73"/>
      <c r="B273" s="72"/>
      <c r="C273" s="78"/>
      <c r="D273" s="12" t="s">
        <v>163</v>
      </c>
      <c r="E273" s="42"/>
      <c r="F273" s="42"/>
      <c r="G273" s="42"/>
      <c r="H273" s="12" t="s">
        <v>117</v>
      </c>
      <c r="I273" s="42"/>
      <c r="J273" s="12" t="s">
        <v>110</v>
      </c>
      <c r="K273" s="42"/>
      <c r="L273" s="54" t="s">
        <v>98</v>
      </c>
      <c r="M273" s="56">
        <v>2022</v>
      </c>
      <c r="N273" s="43"/>
      <c r="O273" s="23"/>
    </row>
    <row r="274" spans="1:15" ht="14.4" customHeight="1" x14ac:dyDescent="0.2">
      <c r="A274" s="73"/>
      <c r="B274" s="72"/>
      <c r="C274" s="78"/>
      <c r="D274" s="24">
        <v>432</v>
      </c>
      <c r="E274" s="43"/>
      <c r="F274" s="43"/>
      <c r="G274" s="43"/>
      <c r="H274" s="24">
        <v>393</v>
      </c>
      <c r="I274" s="43"/>
      <c r="J274" s="24">
        <v>6089</v>
      </c>
      <c r="K274" s="43"/>
      <c r="L274" s="55"/>
      <c r="M274" s="57"/>
      <c r="N274" s="43"/>
      <c r="O274" s="23"/>
    </row>
    <row r="275" spans="1:15" ht="14.4" customHeight="1" x14ac:dyDescent="0.2">
      <c r="A275" s="73"/>
      <c r="B275" s="72"/>
      <c r="C275" s="78"/>
      <c r="D275" s="12" t="s">
        <v>164</v>
      </c>
      <c r="E275" s="43"/>
      <c r="F275" s="43"/>
      <c r="G275" s="43"/>
      <c r="H275" s="12" t="s">
        <v>120</v>
      </c>
      <c r="I275" s="43"/>
      <c r="J275" s="42"/>
      <c r="K275" s="43"/>
      <c r="L275" s="54" t="s">
        <v>98</v>
      </c>
      <c r="M275" s="56">
        <v>2022</v>
      </c>
      <c r="N275" s="43"/>
      <c r="O275" s="23"/>
    </row>
    <row r="276" spans="1:15" ht="14.4" customHeight="1" x14ac:dyDescent="0.2">
      <c r="A276" s="73"/>
      <c r="B276" s="72"/>
      <c r="C276" s="78"/>
      <c r="D276" s="24">
        <v>1432</v>
      </c>
      <c r="E276" s="43"/>
      <c r="F276" s="43"/>
      <c r="G276" s="43"/>
      <c r="H276" s="24">
        <v>310</v>
      </c>
      <c r="I276" s="43"/>
      <c r="J276" s="43"/>
      <c r="K276" s="43"/>
      <c r="L276" s="55"/>
      <c r="M276" s="57"/>
      <c r="N276" s="43"/>
      <c r="O276" s="23"/>
    </row>
    <row r="277" spans="1:15" ht="14.4" customHeight="1" x14ac:dyDescent="0.2">
      <c r="A277" s="73"/>
      <c r="B277" s="72"/>
      <c r="C277" s="78"/>
      <c r="D277" s="30" t="s">
        <v>165</v>
      </c>
      <c r="E277" s="43"/>
      <c r="F277" s="43"/>
      <c r="G277" s="43"/>
      <c r="H277" s="12" t="s">
        <v>116</v>
      </c>
      <c r="I277" s="43"/>
      <c r="J277" s="43"/>
      <c r="K277" s="43"/>
      <c r="L277" s="54" t="s">
        <v>98</v>
      </c>
      <c r="M277" s="56">
        <v>2022</v>
      </c>
      <c r="N277" s="43"/>
      <c r="O277" s="23"/>
    </row>
    <row r="278" spans="1:15" ht="14.4" customHeight="1" x14ac:dyDescent="0.2">
      <c r="A278" s="73"/>
      <c r="B278" s="72"/>
      <c r="C278" s="78"/>
      <c r="D278" s="24">
        <v>5334</v>
      </c>
      <c r="E278" s="43"/>
      <c r="F278" s="43"/>
      <c r="G278" s="43"/>
      <c r="H278" s="24">
        <v>4126</v>
      </c>
      <c r="I278" s="43"/>
      <c r="J278" s="43"/>
      <c r="K278" s="43"/>
      <c r="L278" s="55"/>
      <c r="M278" s="57"/>
      <c r="N278" s="43"/>
      <c r="O278" s="23"/>
    </row>
    <row r="279" spans="1:15" ht="14.4" customHeight="1" x14ac:dyDescent="0.2">
      <c r="A279" s="73"/>
      <c r="B279" s="72"/>
      <c r="C279" s="78"/>
      <c r="D279" s="42"/>
      <c r="E279" s="43"/>
      <c r="F279" s="43"/>
      <c r="G279" s="43"/>
      <c r="H279" s="12" t="s">
        <v>121</v>
      </c>
      <c r="I279" s="43"/>
      <c r="J279" s="43"/>
      <c r="K279" s="43"/>
      <c r="L279" s="54" t="s">
        <v>98</v>
      </c>
      <c r="M279" s="56">
        <v>2022</v>
      </c>
      <c r="N279" s="43"/>
      <c r="O279" s="23"/>
    </row>
    <row r="280" spans="1:15" ht="14.4" customHeight="1" x14ac:dyDescent="0.2">
      <c r="A280" s="73"/>
      <c r="B280" s="72"/>
      <c r="C280" s="78"/>
      <c r="D280" s="43"/>
      <c r="E280" s="43"/>
      <c r="F280" s="43"/>
      <c r="G280" s="43"/>
      <c r="H280" s="24">
        <v>1385</v>
      </c>
      <c r="I280" s="43"/>
      <c r="J280" s="43"/>
      <c r="K280" s="43"/>
      <c r="L280" s="55"/>
      <c r="M280" s="57"/>
      <c r="N280" s="43"/>
      <c r="O280" s="23"/>
    </row>
    <row r="281" spans="1:15" ht="14.4" customHeight="1" x14ac:dyDescent="0.2">
      <c r="A281" s="73"/>
      <c r="B281" s="72"/>
      <c r="C281" s="78"/>
      <c r="D281" s="43"/>
      <c r="E281" s="43"/>
      <c r="F281" s="43"/>
      <c r="G281" s="43"/>
      <c r="H281" s="12" t="s">
        <v>122</v>
      </c>
      <c r="I281" s="43"/>
      <c r="J281" s="43"/>
      <c r="K281" s="43"/>
      <c r="L281" s="54" t="s">
        <v>98</v>
      </c>
      <c r="M281" s="56">
        <v>2022</v>
      </c>
      <c r="N281" s="43"/>
      <c r="O281" s="23"/>
    </row>
    <row r="282" spans="1:15" ht="14.4" customHeight="1" x14ac:dyDescent="0.2">
      <c r="A282" s="57"/>
      <c r="B282" s="55"/>
      <c r="C282" s="59"/>
      <c r="D282" s="44"/>
      <c r="E282" s="44"/>
      <c r="F282" s="44"/>
      <c r="G282" s="44"/>
      <c r="H282" s="24">
        <v>1519</v>
      </c>
      <c r="I282" s="44"/>
      <c r="J282" s="44"/>
      <c r="K282" s="44"/>
      <c r="L282" s="55"/>
      <c r="M282" s="57"/>
      <c r="N282" s="44"/>
      <c r="O282" s="23"/>
    </row>
    <row r="283" spans="1:15" x14ac:dyDescent="0.2">
      <c r="A283" s="8"/>
      <c r="B283" s="9"/>
      <c r="C283" s="9"/>
      <c r="D283" s="9"/>
      <c r="E283" s="9"/>
      <c r="F283" s="9"/>
      <c r="G283" s="9"/>
      <c r="H283" s="9"/>
      <c r="I283" s="9"/>
      <c r="J283" s="9"/>
      <c r="K283" s="9"/>
      <c r="L283" s="9"/>
      <c r="M283" s="39"/>
      <c r="N283" s="10"/>
      <c r="O283" s="11"/>
    </row>
    <row r="284" spans="1:15" ht="35.4" customHeight="1" x14ac:dyDescent="0.2">
      <c r="A284" s="42" t="s">
        <v>231</v>
      </c>
      <c r="B284" s="6" t="s">
        <v>232</v>
      </c>
      <c r="C284" s="6"/>
      <c r="D284" s="6">
        <v>6.36</v>
      </c>
      <c r="E284" s="6">
        <v>0.42</v>
      </c>
      <c r="F284" s="32">
        <v>1.8</v>
      </c>
      <c r="G284" s="6">
        <v>-9.5399999999999991</v>
      </c>
      <c r="H284" s="6">
        <v>-3.13</v>
      </c>
      <c r="I284" s="32">
        <v>0</v>
      </c>
      <c r="J284" s="6">
        <v>9.33</v>
      </c>
      <c r="K284" s="6">
        <v>-7.91</v>
      </c>
      <c r="L284" s="16" t="s">
        <v>10</v>
      </c>
      <c r="M284" s="16">
        <v>2024</v>
      </c>
      <c r="N284" s="13" t="s">
        <v>259</v>
      </c>
      <c r="O284" s="77" t="s">
        <v>41</v>
      </c>
    </row>
    <row r="285" spans="1:15" ht="35.4" customHeight="1" x14ac:dyDescent="0.2">
      <c r="A285" s="43"/>
      <c r="B285" s="6" t="s">
        <v>233</v>
      </c>
      <c r="C285" s="6"/>
      <c r="D285" s="32">
        <f>10792/250037*100</f>
        <v>4.3161612081411951</v>
      </c>
      <c r="E285" s="32">
        <f>4383/121278*100</f>
        <v>3.6140107851382774</v>
      </c>
      <c r="F285" s="32">
        <f>3591/105580*100</f>
        <v>3.4012123508240197</v>
      </c>
      <c r="G285" s="32">
        <f>7645/190017*100</f>
        <v>4.0233242288847837</v>
      </c>
      <c r="H285" s="32">
        <f>3047/81704*100</f>
        <v>3.7293155781846665</v>
      </c>
      <c r="I285" s="32">
        <f>1473/39852*100</f>
        <v>3.696175850647395</v>
      </c>
      <c r="J285" s="32">
        <f>2869/67276*100</f>
        <v>4.2645222664843327</v>
      </c>
      <c r="K285" s="32">
        <f>1432/42905*100</f>
        <v>3.3376063395874609</v>
      </c>
      <c r="L285" s="16" t="s">
        <v>18</v>
      </c>
      <c r="M285" s="16">
        <v>2020</v>
      </c>
      <c r="N285" s="13" t="s">
        <v>260</v>
      </c>
      <c r="O285" s="75"/>
    </row>
    <row r="286" spans="1:15" ht="35.4" customHeight="1" x14ac:dyDescent="0.2">
      <c r="A286" s="44"/>
      <c r="B286" s="40" t="s">
        <v>234</v>
      </c>
      <c r="C286" s="41"/>
      <c r="D286" s="19">
        <f t="shared" ref="D286:K286" si="30">+D309/D310</f>
        <v>3722.9323550556715</v>
      </c>
      <c r="E286" s="19">
        <f t="shared" si="30"/>
        <v>4181.4497882325159</v>
      </c>
      <c r="F286" s="19">
        <f>+F309/F310</f>
        <v>4494.7063836079096</v>
      </c>
      <c r="G286" s="19">
        <f t="shared" si="30"/>
        <v>4108.2598823827775</v>
      </c>
      <c r="H286" s="19">
        <f t="shared" si="30"/>
        <v>3945.2953493657287</v>
      </c>
      <c r="I286" s="19">
        <f t="shared" si="30"/>
        <v>4282.6384582305409</v>
      </c>
      <c r="J286" s="19">
        <f t="shared" si="30"/>
        <v>3951.7105681924554</v>
      </c>
      <c r="K286" s="19">
        <f t="shared" si="30"/>
        <v>4263.4553744419172</v>
      </c>
      <c r="L286" s="16" t="s">
        <v>19</v>
      </c>
      <c r="M286" s="16">
        <v>2020</v>
      </c>
      <c r="N286" s="13" t="s">
        <v>261</v>
      </c>
      <c r="O286" s="76"/>
    </row>
    <row r="287" spans="1:15" x14ac:dyDescent="0.2">
      <c r="A287" s="8"/>
      <c r="B287" s="9"/>
      <c r="C287" s="9"/>
      <c r="D287" s="9"/>
      <c r="E287" s="9"/>
      <c r="F287" s="9"/>
      <c r="G287" s="9"/>
      <c r="H287" s="9"/>
      <c r="I287" s="9"/>
      <c r="J287" s="9"/>
      <c r="K287" s="9"/>
      <c r="L287" s="9"/>
      <c r="M287" s="39"/>
      <c r="N287" s="10"/>
      <c r="O287" s="11"/>
    </row>
    <row r="288" spans="1:15" x14ac:dyDescent="0.2">
      <c r="A288" s="42" t="s">
        <v>235</v>
      </c>
      <c r="B288" s="6" t="s">
        <v>236</v>
      </c>
      <c r="C288" s="6"/>
      <c r="D288" s="3">
        <v>2624</v>
      </c>
      <c r="E288" s="3">
        <v>1509</v>
      </c>
      <c r="F288" s="3">
        <v>1590</v>
      </c>
      <c r="G288" s="3">
        <v>2221</v>
      </c>
      <c r="H288" s="3">
        <v>1190</v>
      </c>
      <c r="I288" s="3">
        <v>474</v>
      </c>
      <c r="J288" s="3">
        <v>633</v>
      </c>
      <c r="K288" s="3">
        <v>636</v>
      </c>
      <c r="L288" s="16" t="s">
        <v>7</v>
      </c>
      <c r="M288" s="42">
        <v>2023</v>
      </c>
      <c r="N288" s="52" t="s">
        <v>182</v>
      </c>
      <c r="O288" s="77" t="s">
        <v>42</v>
      </c>
    </row>
    <row r="289" spans="1:15" x14ac:dyDescent="0.2">
      <c r="A289" s="43"/>
      <c r="B289" s="6" t="s">
        <v>237</v>
      </c>
      <c r="C289" s="6"/>
      <c r="D289" s="32">
        <v>1.05</v>
      </c>
      <c r="E289" s="32">
        <v>1.07</v>
      </c>
      <c r="F289" s="32">
        <v>1.07</v>
      </c>
      <c r="G289" s="32">
        <v>1.1100000000000001</v>
      </c>
      <c r="H289" s="32">
        <v>1.19</v>
      </c>
      <c r="I289" s="32">
        <v>0.94</v>
      </c>
      <c r="J289" s="32">
        <v>0.92</v>
      </c>
      <c r="K289" s="32">
        <v>1.29</v>
      </c>
      <c r="L289" s="16" t="s">
        <v>181</v>
      </c>
      <c r="M289" s="43"/>
      <c r="N289" s="53"/>
      <c r="O289" s="75"/>
    </row>
    <row r="290" spans="1:15" x14ac:dyDescent="0.2">
      <c r="A290" s="43"/>
      <c r="B290" s="6" t="s">
        <v>238</v>
      </c>
      <c r="C290" s="6"/>
      <c r="D290" s="6">
        <v>17</v>
      </c>
      <c r="E290" s="6">
        <v>5</v>
      </c>
      <c r="F290" s="6">
        <v>14</v>
      </c>
      <c r="G290" s="6">
        <v>30</v>
      </c>
      <c r="H290" s="6">
        <v>33</v>
      </c>
      <c r="I290" s="6">
        <v>18</v>
      </c>
      <c r="J290" s="6">
        <v>6</v>
      </c>
      <c r="K290" s="6">
        <v>0</v>
      </c>
      <c r="L290" s="16" t="s">
        <v>7</v>
      </c>
      <c r="M290" s="16">
        <v>2023</v>
      </c>
      <c r="N290" s="16" t="s">
        <v>66</v>
      </c>
      <c r="O290" s="75"/>
    </row>
    <row r="291" spans="1:15" ht="14.4" customHeight="1" x14ac:dyDescent="0.2">
      <c r="A291" s="43"/>
      <c r="B291" s="6" t="s">
        <v>239</v>
      </c>
      <c r="C291" s="6"/>
      <c r="D291" s="6">
        <v>35</v>
      </c>
      <c r="E291" s="6">
        <v>14</v>
      </c>
      <c r="F291" s="6">
        <v>8</v>
      </c>
      <c r="G291" s="6">
        <v>20</v>
      </c>
      <c r="H291" s="6">
        <v>7</v>
      </c>
      <c r="I291" s="6">
        <v>1</v>
      </c>
      <c r="J291" s="6">
        <v>7</v>
      </c>
      <c r="K291" s="6">
        <v>4</v>
      </c>
      <c r="L291" s="42" t="s">
        <v>14</v>
      </c>
      <c r="M291" s="42">
        <v>2022</v>
      </c>
      <c r="N291" s="52" t="s">
        <v>262</v>
      </c>
      <c r="O291" s="75"/>
    </row>
    <row r="292" spans="1:15" x14ac:dyDescent="0.2">
      <c r="A292" s="44"/>
      <c r="B292" s="6" t="s">
        <v>240</v>
      </c>
      <c r="C292" s="6"/>
      <c r="D292" s="6">
        <v>384</v>
      </c>
      <c r="E292" s="6">
        <v>183</v>
      </c>
      <c r="F292" s="6">
        <v>211</v>
      </c>
      <c r="G292" s="6">
        <v>339</v>
      </c>
      <c r="H292" s="6">
        <v>131</v>
      </c>
      <c r="I292" s="6">
        <v>66</v>
      </c>
      <c r="J292" s="6">
        <v>114</v>
      </c>
      <c r="K292" s="6">
        <v>55</v>
      </c>
      <c r="L292" s="44"/>
      <c r="M292" s="44"/>
      <c r="N292" s="74"/>
      <c r="O292" s="76"/>
    </row>
    <row r="293" spans="1:15" x14ac:dyDescent="0.2">
      <c r="A293" s="8"/>
      <c r="B293" s="9"/>
      <c r="C293" s="9"/>
      <c r="D293" s="9"/>
      <c r="E293" s="9"/>
      <c r="F293" s="9"/>
      <c r="G293" s="9"/>
      <c r="H293" s="9"/>
      <c r="I293" s="9"/>
      <c r="J293" s="9"/>
      <c r="K293" s="9"/>
      <c r="L293" s="9"/>
      <c r="M293" s="39"/>
      <c r="N293" s="10"/>
      <c r="O293" s="11"/>
    </row>
    <row r="294" spans="1:15" ht="21" customHeight="1" x14ac:dyDescent="0.2">
      <c r="A294" s="42" t="s">
        <v>241</v>
      </c>
      <c r="B294" s="6" t="s">
        <v>242</v>
      </c>
      <c r="C294" s="6"/>
      <c r="D294" s="3">
        <v>4149</v>
      </c>
      <c r="E294" s="3">
        <v>2704</v>
      </c>
      <c r="F294" s="3">
        <v>1907</v>
      </c>
      <c r="G294" s="3">
        <v>4594</v>
      </c>
      <c r="H294" s="3">
        <v>1481</v>
      </c>
      <c r="I294" s="3">
        <v>709</v>
      </c>
      <c r="J294" s="3">
        <v>1355</v>
      </c>
      <c r="K294" s="3">
        <v>1491</v>
      </c>
      <c r="L294" s="42" t="s">
        <v>17</v>
      </c>
      <c r="M294" s="42">
        <v>2023</v>
      </c>
      <c r="N294" s="52" t="s">
        <v>256</v>
      </c>
      <c r="O294" s="77" t="s">
        <v>43</v>
      </c>
    </row>
    <row r="295" spans="1:15" ht="21" customHeight="1" x14ac:dyDescent="0.2">
      <c r="A295" s="43"/>
      <c r="B295" s="6" t="s">
        <v>243</v>
      </c>
      <c r="C295" s="6"/>
      <c r="D295" s="3">
        <v>24288</v>
      </c>
      <c r="E295" s="3">
        <v>14012</v>
      </c>
      <c r="F295" s="3">
        <v>12487</v>
      </c>
      <c r="G295" s="3">
        <v>21692</v>
      </c>
      <c r="H295" s="3">
        <v>9376</v>
      </c>
      <c r="I295" s="3">
        <v>3924</v>
      </c>
      <c r="J295" s="3">
        <v>6888</v>
      </c>
      <c r="K295" s="3">
        <v>5391</v>
      </c>
      <c r="L295" s="43"/>
      <c r="M295" s="43"/>
      <c r="N295" s="53"/>
      <c r="O295" s="75"/>
    </row>
    <row r="296" spans="1:15" ht="21" customHeight="1" x14ac:dyDescent="0.2">
      <c r="A296" s="43"/>
      <c r="B296" s="6" t="s">
        <v>244</v>
      </c>
      <c r="C296" s="6"/>
      <c r="D296" s="3">
        <v>14873</v>
      </c>
      <c r="E296" s="3">
        <v>6456</v>
      </c>
      <c r="F296" s="3">
        <v>6277</v>
      </c>
      <c r="G296" s="3">
        <v>12345</v>
      </c>
      <c r="H296" s="3">
        <v>4313</v>
      </c>
      <c r="I296" s="3">
        <v>1393</v>
      </c>
      <c r="J296" s="3">
        <v>3896</v>
      </c>
      <c r="K296" s="3">
        <v>2370</v>
      </c>
      <c r="L296" s="43"/>
      <c r="M296" s="43"/>
      <c r="N296" s="53"/>
      <c r="O296" s="75"/>
    </row>
    <row r="297" spans="1:15" ht="21" customHeight="1" x14ac:dyDescent="0.2">
      <c r="A297" s="43"/>
      <c r="B297" s="6" t="s">
        <v>266</v>
      </c>
      <c r="C297" s="6"/>
      <c r="D297" s="3">
        <v>13672</v>
      </c>
      <c r="E297" s="3">
        <v>4984</v>
      </c>
      <c r="F297" s="3">
        <v>4434</v>
      </c>
      <c r="G297" s="3">
        <v>8967</v>
      </c>
      <c r="H297" s="3">
        <v>2842</v>
      </c>
      <c r="I297" s="3">
        <v>952</v>
      </c>
      <c r="J297" s="3">
        <v>1685</v>
      </c>
      <c r="K297" s="3">
        <v>1183</v>
      </c>
      <c r="L297" s="43"/>
      <c r="M297" s="43"/>
      <c r="N297" s="53"/>
      <c r="O297" s="75"/>
    </row>
    <row r="298" spans="1:15" ht="21" customHeight="1" x14ac:dyDescent="0.2">
      <c r="A298" s="44"/>
      <c r="B298" s="6" t="s">
        <v>245</v>
      </c>
      <c r="C298" s="6"/>
      <c r="D298" s="3">
        <f>59453+749</f>
        <v>60202</v>
      </c>
      <c r="E298" s="3">
        <v>9957</v>
      </c>
      <c r="F298" s="3">
        <f>7529+215</f>
        <v>7744</v>
      </c>
      <c r="G298" s="3">
        <f>23518+244</f>
        <v>23762</v>
      </c>
      <c r="H298" s="3">
        <v>12540</v>
      </c>
      <c r="I298" s="3">
        <v>0</v>
      </c>
      <c r="J298" s="3">
        <v>3504</v>
      </c>
      <c r="K298" s="3">
        <f>2208+159</f>
        <v>2367</v>
      </c>
      <c r="L298" s="44"/>
      <c r="M298" s="44"/>
      <c r="N298" s="74"/>
      <c r="O298" s="76"/>
    </row>
    <row r="299" spans="1:15" x14ac:dyDescent="0.2">
      <c r="A299" s="8"/>
      <c r="B299" s="9"/>
      <c r="C299" s="9"/>
      <c r="D299" s="9"/>
      <c r="E299" s="9"/>
      <c r="F299" s="9"/>
      <c r="G299" s="9"/>
      <c r="H299" s="9"/>
      <c r="I299" s="9"/>
      <c r="J299" s="9"/>
      <c r="K299" s="9"/>
      <c r="L299" s="9"/>
      <c r="M299" s="39"/>
      <c r="N299" s="10"/>
      <c r="O299" s="11"/>
    </row>
    <row r="300" spans="1:15" ht="36" customHeight="1" x14ac:dyDescent="0.2">
      <c r="A300" s="16" t="s">
        <v>246</v>
      </c>
      <c r="B300" s="6" t="s">
        <v>247</v>
      </c>
      <c r="C300" s="6"/>
      <c r="D300" s="3">
        <v>1651</v>
      </c>
      <c r="E300" s="3">
        <v>2093</v>
      </c>
      <c r="F300" s="3">
        <v>2301</v>
      </c>
      <c r="G300" s="3">
        <v>1641</v>
      </c>
      <c r="H300" s="3">
        <v>1715</v>
      </c>
      <c r="I300" s="3">
        <v>2179</v>
      </c>
      <c r="J300" s="3">
        <v>1788</v>
      </c>
      <c r="K300" s="3">
        <v>1813</v>
      </c>
      <c r="L300" s="16" t="s">
        <v>28</v>
      </c>
      <c r="M300" s="16">
        <v>2023</v>
      </c>
      <c r="N300" s="13" t="s">
        <v>79</v>
      </c>
      <c r="O300" s="21" t="s">
        <v>30</v>
      </c>
    </row>
    <row r="301" spans="1:15" ht="43.8" customHeight="1" x14ac:dyDescent="0.2">
      <c r="A301" s="22"/>
      <c r="D301" s="33"/>
      <c r="E301" s="33"/>
      <c r="F301" s="33"/>
      <c r="G301" s="33"/>
      <c r="H301" s="33"/>
      <c r="I301" s="33"/>
      <c r="J301" s="33"/>
      <c r="K301" s="33"/>
      <c r="L301" s="22"/>
      <c r="N301" s="34"/>
      <c r="O301" s="35"/>
    </row>
    <row r="302" spans="1:15" ht="16.8" customHeight="1" x14ac:dyDescent="0.2">
      <c r="A302" s="22"/>
      <c r="L302" s="22"/>
      <c r="O302" s="35"/>
    </row>
    <row r="303" spans="1:15" x14ac:dyDescent="0.2">
      <c r="A303" s="2" t="s">
        <v>67</v>
      </c>
    </row>
    <row r="304" spans="1:15" ht="16.2" customHeight="1" x14ac:dyDescent="0.2">
      <c r="A304" s="42" t="s">
        <v>197</v>
      </c>
      <c r="B304" s="6" t="s">
        <v>248</v>
      </c>
      <c r="C304" s="6"/>
      <c r="D304" s="3">
        <v>166</v>
      </c>
      <c r="E304" s="3">
        <v>50</v>
      </c>
      <c r="F304" s="3">
        <v>59</v>
      </c>
      <c r="G304" s="3">
        <v>130</v>
      </c>
      <c r="H304" s="3">
        <v>43</v>
      </c>
      <c r="I304" s="3">
        <v>17</v>
      </c>
      <c r="J304" s="3">
        <v>29</v>
      </c>
      <c r="K304" s="3">
        <v>9</v>
      </c>
      <c r="L304" s="42" t="s">
        <v>26</v>
      </c>
      <c r="M304" s="16">
        <v>2022</v>
      </c>
      <c r="N304" s="13" t="s">
        <v>183</v>
      </c>
      <c r="O304" s="77" t="s">
        <v>33</v>
      </c>
    </row>
    <row r="305" spans="1:15" ht="32.4" customHeight="1" x14ac:dyDescent="0.2">
      <c r="A305" s="43"/>
      <c r="B305" s="6" t="s">
        <v>249</v>
      </c>
      <c r="C305" s="6"/>
      <c r="D305" s="3">
        <v>1394</v>
      </c>
      <c r="E305" s="3">
        <v>291</v>
      </c>
      <c r="F305" s="3">
        <v>514</v>
      </c>
      <c r="G305" s="3">
        <v>930</v>
      </c>
      <c r="H305" s="3">
        <v>273</v>
      </c>
      <c r="I305" s="3">
        <v>124</v>
      </c>
      <c r="J305" s="3">
        <v>322</v>
      </c>
      <c r="K305" s="3">
        <v>180</v>
      </c>
      <c r="L305" s="43"/>
      <c r="M305" s="16">
        <v>2023</v>
      </c>
      <c r="N305" s="13" t="s">
        <v>257</v>
      </c>
      <c r="O305" s="75"/>
    </row>
    <row r="306" spans="1:15" ht="16.2" customHeight="1" x14ac:dyDescent="0.2">
      <c r="A306" s="43"/>
      <c r="B306" s="6" t="s">
        <v>250</v>
      </c>
      <c r="C306" s="6"/>
      <c r="D306" s="3">
        <v>3197</v>
      </c>
      <c r="E306" s="3">
        <v>1002</v>
      </c>
      <c r="F306" s="3">
        <v>1097</v>
      </c>
      <c r="G306" s="3">
        <v>2396</v>
      </c>
      <c r="H306" s="3">
        <v>729</v>
      </c>
      <c r="I306" s="3">
        <v>316</v>
      </c>
      <c r="J306" s="3">
        <v>674</v>
      </c>
      <c r="K306" s="3">
        <v>284</v>
      </c>
      <c r="L306" s="44"/>
      <c r="M306" s="16">
        <v>2023</v>
      </c>
      <c r="N306" s="13" t="s">
        <v>44</v>
      </c>
      <c r="O306" s="76"/>
    </row>
    <row r="307" spans="1:15" ht="22.8" customHeight="1" x14ac:dyDescent="0.2">
      <c r="A307" s="44"/>
      <c r="B307" s="6" t="s">
        <v>251</v>
      </c>
      <c r="C307" s="6"/>
      <c r="D307" s="3">
        <v>562145</v>
      </c>
      <c r="E307" s="3">
        <v>259924</v>
      </c>
      <c r="F307" s="3">
        <v>238505</v>
      </c>
      <c r="G307" s="3">
        <v>430831</v>
      </c>
      <c r="H307" s="3">
        <v>187254</v>
      </c>
      <c r="I307" s="3">
        <v>82749</v>
      </c>
      <c r="J307" s="3">
        <v>148210</v>
      </c>
      <c r="K307" s="3">
        <v>93421</v>
      </c>
      <c r="L307" s="16" t="s">
        <v>7</v>
      </c>
      <c r="M307" s="16">
        <v>2023</v>
      </c>
      <c r="N307" s="16" t="s">
        <v>77</v>
      </c>
      <c r="O307" s="21"/>
    </row>
    <row r="309" spans="1:15" ht="44.4" customHeight="1" x14ac:dyDescent="0.2">
      <c r="A309" s="42" t="s">
        <v>231</v>
      </c>
      <c r="B309" s="6" t="s">
        <v>252</v>
      </c>
      <c r="C309" s="6"/>
      <c r="D309" s="3">
        <v>1020154201</v>
      </c>
      <c r="E309" s="3">
        <v>566695164</v>
      </c>
      <c r="F309" s="3">
        <v>577574265</v>
      </c>
      <c r="G309" s="3">
        <v>858556475</v>
      </c>
      <c r="H309" s="3">
        <v>381920371</v>
      </c>
      <c r="I309" s="3">
        <v>189219815</v>
      </c>
      <c r="J309" s="3">
        <v>295512868</v>
      </c>
      <c r="K309" s="3">
        <v>202445915</v>
      </c>
      <c r="L309" s="16" t="s">
        <v>65</v>
      </c>
      <c r="M309" s="42">
        <v>2020</v>
      </c>
      <c r="N309" s="42" t="s">
        <v>13</v>
      </c>
      <c r="O309" s="75"/>
    </row>
    <row r="310" spans="1:15" ht="44.4" customHeight="1" x14ac:dyDescent="0.2">
      <c r="A310" s="44"/>
      <c r="B310" s="60" t="s">
        <v>253</v>
      </c>
      <c r="C310" s="62"/>
      <c r="D310" s="3">
        <v>274019</v>
      </c>
      <c r="E310" s="3">
        <v>135526</v>
      </c>
      <c r="F310" s="3">
        <v>128501</v>
      </c>
      <c r="G310" s="3">
        <v>208983</v>
      </c>
      <c r="H310" s="3">
        <v>96804</v>
      </c>
      <c r="I310" s="3">
        <v>44183</v>
      </c>
      <c r="J310" s="3">
        <v>74781</v>
      </c>
      <c r="K310" s="3">
        <v>47484</v>
      </c>
      <c r="L310" s="16" t="s">
        <v>7</v>
      </c>
      <c r="M310" s="44"/>
      <c r="N310" s="44"/>
      <c r="O310" s="76"/>
    </row>
    <row r="312" spans="1:15" x14ac:dyDescent="0.2">
      <c r="A312" s="2" t="s">
        <v>254</v>
      </c>
    </row>
    <row r="313" spans="1:15" x14ac:dyDescent="0.2">
      <c r="A313" s="42" t="s">
        <v>188</v>
      </c>
      <c r="B313" s="45" t="s">
        <v>255</v>
      </c>
      <c r="C313" s="46"/>
      <c r="D313" s="6" t="s">
        <v>84</v>
      </c>
      <c r="E313" s="6" t="s">
        <v>88</v>
      </c>
      <c r="F313" s="6" t="s">
        <v>87</v>
      </c>
      <c r="G313" s="6"/>
      <c r="H313" s="6"/>
      <c r="I313" s="6"/>
      <c r="J313" s="6"/>
      <c r="K313" s="6"/>
      <c r="L313" s="42"/>
      <c r="M313" s="42"/>
      <c r="N313" s="42" t="s">
        <v>263</v>
      </c>
    </row>
    <row r="314" spans="1:15" x14ac:dyDescent="0.2">
      <c r="A314" s="43"/>
      <c r="B314" s="47"/>
      <c r="C314" s="48"/>
      <c r="D314" s="6" t="s">
        <v>85</v>
      </c>
      <c r="E314" s="6" t="s">
        <v>89</v>
      </c>
      <c r="F314" s="6"/>
      <c r="G314" s="6"/>
      <c r="H314" s="6"/>
      <c r="I314" s="6"/>
      <c r="J314" s="6"/>
      <c r="K314" s="6"/>
      <c r="L314" s="43"/>
      <c r="M314" s="43"/>
      <c r="N314" s="43"/>
    </row>
    <row r="315" spans="1:15" x14ac:dyDescent="0.2">
      <c r="A315" s="44"/>
      <c r="B315" s="49"/>
      <c r="C315" s="50"/>
      <c r="D315" s="6" t="s">
        <v>86</v>
      </c>
      <c r="E315" s="6"/>
      <c r="F315" s="6"/>
      <c r="G315" s="6"/>
      <c r="H315" s="6"/>
      <c r="I315" s="6"/>
      <c r="J315" s="6"/>
      <c r="K315" s="6"/>
      <c r="L315" s="44"/>
      <c r="M315" s="44"/>
      <c r="N315" s="44"/>
    </row>
    <row r="316" spans="1:15" x14ac:dyDescent="0.2">
      <c r="A316" s="22"/>
      <c r="B316" s="36"/>
      <c r="C316" s="36"/>
      <c r="L316" s="22"/>
    </row>
    <row r="317" spans="1:15" x14ac:dyDescent="0.2">
      <c r="B317" s="2" t="s">
        <v>172</v>
      </c>
    </row>
    <row r="318" spans="1:15" x14ac:dyDescent="0.2">
      <c r="B318" s="2" t="s">
        <v>173</v>
      </c>
      <c r="N318" s="2"/>
    </row>
    <row r="319" spans="1:15" x14ac:dyDescent="0.2">
      <c r="B319" s="2" t="s">
        <v>174</v>
      </c>
      <c r="N319" s="2"/>
    </row>
    <row r="320" spans="1:15" x14ac:dyDescent="0.2">
      <c r="N320" s="2"/>
    </row>
  </sheetData>
  <mergeCells count="275">
    <mergeCell ref="M263:M264"/>
    <mergeCell ref="L268:L269"/>
    <mergeCell ref="M268:M269"/>
    <mergeCell ref="M275:M276"/>
    <mergeCell ref="D272:M272"/>
    <mergeCell ref="F273:F282"/>
    <mergeCell ref="E273:E282"/>
    <mergeCell ref="G273:G282"/>
    <mergeCell ref="I273:I282"/>
    <mergeCell ref="J275:J282"/>
    <mergeCell ref="K273:K282"/>
    <mergeCell ref="L279:L280"/>
    <mergeCell ref="M279:M280"/>
    <mergeCell ref="L281:L282"/>
    <mergeCell ref="M281:M282"/>
    <mergeCell ref="B190:C282"/>
    <mergeCell ref="A190:A282"/>
    <mergeCell ref="N190:N282"/>
    <mergeCell ref="D267:M267"/>
    <mergeCell ref="F263:F266"/>
    <mergeCell ref="E259:E266"/>
    <mergeCell ref="G247:G266"/>
    <mergeCell ref="H255:H266"/>
    <mergeCell ref="I245:I266"/>
    <mergeCell ref="J251:J266"/>
    <mergeCell ref="K249:K266"/>
    <mergeCell ref="F268:F271"/>
    <mergeCell ref="E268:E271"/>
    <mergeCell ref="G268:G271"/>
    <mergeCell ref="H268:H271"/>
    <mergeCell ref="I268:I271"/>
    <mergeCell ref="J268:J271"/>
    <mergeCell ref="K268:K271"/>
    <mergeCell ref="L253:L254"/>
    <mergeCell ref="M253:M254"/>
    <mergeCell ref="L255:L256"/>
    <mergeCell ref="L263:L264"/>
    <mergeCell ref="M270:M271"/>
    <mergeCell ref="L277:L278"/>
    <mergeCell ref="A294:A298"/>
    <mergeCell ref="M251:M252"/>
    <mergeCell ref="M238:M239"/>
    <mergeCell ref="L235:L236"/>
    <mergeCell ref="L257:L258"/>
    <mergeCell ref="M257:M258"/>
    <mergeCell ref="L259:L260"/>
    <mergeCell ref="M259:M260"/>
    <mergeCell ref="L261:L262"/>
    <mergeCell ref="M261:M262"/>
    <mergeCell ref="L249:L250"/>
    <mergeCell ref="M249:M250"/>
    <mergeCell ref="D244:M244"/>
    <mergeCell ref="L245:L246"/>
    <mergeCell ref="M245:M246"/>
    <mergeCell ref="L247:L248"/>
    <mergeCell ref="M247:M248"/>
    <mergeCell ref="M235:M236"/>
    <mergeCell ref="D237:M237"/>
    <mergeCell ref="F238:F243"/>
    <mergeCell ref="D238:D243"/>
    <mergeCell ref="E238:E243"/>
    <mergeCell ref="H238:H243"/>
    <mergeCell ref="M277:M278"/>
    <mergeCell ref="O1:O2"/>
    <mergeCell ref="O3:O5"/>
    <mergeCell ref="O7:O10"/>
    <mergeCell ref="O12:O16"/>
    <mergeCell ref="O22:O37"/>
    <mergeCell ref="O18:O20"/>
    <mergeCell ref="L304:L306"/>
    <mergeCell ref="O304:O306"/>
    <mergeCell ref="M22:M26"/>
    <mergeCell ref="M27:M31"/>
    <mergeCell ref="M42:M81"/>
    <mergeCell ref="M167:M170"/>
    <mergeCell ref="O294:O298"/>
    <mergeCell ref="O284:O286"/>
    <mergeCell ref="O39:O40"/>
    <mergeCell ref="O42:O161"/>
    <mergeCell ref="O163:O165"/>
    <mergeCell ref="O167:O178"/>
    <mergeCell ref="O180:O188"/>
    <mergeCell ref="O288:O292"/>
    <mergeCell ref="L294:L298"/>
    <mergeCell ref="N294:N298"/>
    <mergeCell ref="M255:M256"/>
    <mergeCell ref="L265:L266"/>
    <mergeCell ref="N288:N289"/>
    <mergeCell ref="M288:M289"/>
    <mergeCell ref="A180:A188"/>
    <mergeCell ref="N180:N188"/>
    <mergeCell ref="A284:A286"/>
    <mergeCell ref="A288:A292"/>
    <mergeCell ref="N291:N292"/>
    <mergeCell ref="L186:L188"/>
    <mergeCell ref="L291:L292"/>
    <mergeCell ref="M183:M185"/>
    <mergeCell ref="M180:M182"/>
    <mergeCell ref="D221:M221"/>
    <mergeCell ref="F222:F227"/>
    <mergeCell ref="D222:D227"/>
    <mergeCell ref="E222:E227"/>
    <mergeCell ref="H222:H227"/>
    <mergeCell ref="K222:K227"/>
    <mergeCell ref="L222:L223"/>
    <mergeCell ref="L224:L225"/>
    <mergeCell ref="L226:L227"/>
    <mergeCell ref="D190:M190"/>
    <mergeCell ref="L192:L193"/>
    <mergeCell ref="M192:M193"/>
    <mergeCell ref="L194:L195"/>
    <mergeCell ref="M1:M2"/>
    <mergeCell ref="N1:N2"/>
    <mergeCell ref="A3:A5"/>
    <mergeCell ref="B3:C3"/>
    <mergeCell ref="A1:A2"/>
    <mergeCell ref="B1:B2"/>
    <mergeCell ref="C1:C2"/>
    <mergeCell ref="F1:F2"/>
    <mergeCell ref="L1:L2"/>
    <mergeCell ref="D1:D2"/>
    <mergeCell ref="E1:E2"/>
    <mergeCell ref="G1:G2"/>
    <mergeCell ref="H1:H2"/>
    <mergeCell ref="I1:I2"/>
    <mergeCell ref="J1:J2"/>
    <mergeCell ref="K1:K2"/>
    <mergeCell ref="L3:L5"/>
    <mergeCell ref="A309:A310"/>
    <mergeCell ref="O309:O310"/>
    <mergeCell ref="B310:C310"/>
    <mergeCell ref="N309:N310"/>
    <mergeCell ref="M309:M310"/>
    <mergeCell ref="A42:A101"/>
    <mergeCell ref="N42:N101"/>
    <mergeCell ref="A102:A161"/>
    <mergeCell ref="N102:N161"/>
    <mergeCell ref="M82:M101"/>
    <mergeCell ref="M102:M121"/>
    <mergeCell ref="M224:M225"/>
    <mergeCell ref="M226:M227"/>
    <mergeCell ref="M222:M223"/>
    <mergeCell ref="M240:M241"/>
    <mergeCell ref="L242:L243"/>
    <mergeCell ref="M242:M243"/>
    <mergeCell ref="L163:L164"/>
    <mergeCell ref="M294:M298"/>
    <mergeCell ref="M291:M292"/>
    <mergeCell ref="M171:M174"/>
    <mergeCell ref="M175:M178"/>
    <mergeCell ref="L169:L170"/>
    <mergeCell ref="N163:N165"/>
    <mergeCell ref="N7:N9"/>
    <mergeCell ref="A18:A20"/>
    <mergeCell ref="L18:L20"/>
    <mergeCell ref="L32:L36"/>
    <mergeCell ref="L233:L234"/>
    <mergeCell ref="M233:M234"/>
    <mergeCell ref="A39:A40"/>
    <mergeCell ref="N22:N37"/>
    <mergeCell ref="N39:N40"/>
    <mergeCell ref="N167:N178"/>
    <mergeCell ref="M186:M188"/>
    <mergeCell ref="L12:L16"/>
    <mergeCell ref="L22:L25"/>
    <mergeCell ref="L27:L30"/>
    <mergeCell ref="L42:L61"/>
    <mergeCell ref="L62:L81"/>
    <mergeCell ref="L82:L101"/>
    <mergeCell ref="L102:L121"/>
    <mergeCell ref="L122:L141"/>
    <mergeCell ref="L142:L161"/>
    <mergeCell ref="M194:M195"/>
    <mergeCell ref="M201:M202"/>
    <mergeCell ref="D198:M198"/>
    <mergeCell ref="L196:L197"/>
    <mergeCell ref="A163:A165"/>
    <mergeCell ref="A167:A178"/>
    <mergeCell ref="L173:L174"/>
    <mergeCell ref="L175:L178"/>
    <mergeCell ref="A7:A10"/>
    <mergeCell ref="A12:A16"/>
    <mergeCell ref="A22:A37"/>
    <mergeCell ref="L240:L241"/>
    <mergeCell ref="L238:L239"/>
    <mergeCell ref="D228:M228"/>
    <mergeCell ref="F229:F236"/>
    <mergeCell ref="D229:D236"/>
    <mergeCell ref="G229:G236"/>
    <mergeCell ref="H229:H236"/>
    <mergeCell ref="I229:I236"/>
    <mergeCell ref="J229:J236"/>
    <mergeCell ref="K229:K236"/>
    <mergeCell ref="L229:L230"/>
    <mergeCell ref="M229:M230"/>
    <mergeCell ref="D212:M212"/>
    <mergeCell ref="F192:F197"/>
    <mergeCell ref="M7:M9"/>
    <mergeCell ref="I238:I243"/>
    <mergeCell ref="M196:M197"/>
    <mergeCell ref="M32:M36"/>
    <mergeCell ref="D279:D282"/>
    <mergeCell ref="L7:L10"/>
    <mergeCell ref="L199:L200"/>
    <mergeCell ref="M199:M200"/>
    <mergeCell ref="L203:L204"/>
    <mergeCell ref="M203:M204"/>
    <mergeCell ref="L206:L207"/>
    <mergeCell ref="M206:M207"/>
    <mergeCell ref="L208:L209"/>
    <mergeCell ref="M208:M209"/>
    <mergeCell ref="L231:L232"/>
    <mergeCell ref="M231:M232"/>
    <mergeCell ref="L201:L202"/>
    <mergeCell ref="D205:M205"/>
    <mergeCell ref="D220:M220"/>
    <mergeCell ref="L270:L271"/>
    <mergeCell ref="L251:L252"/>
    <mergeCell ref="J238:J243"/>
    <mergeCell ref="K238:K243"/>
    <mergeCell ref="M265:M266"/>
    <mergeCell ref="L273:L274"/>
    <mergeCell ref="M273:M274"/>
    <mergeCell ref="L275:L276"/>
    <mergeCell ref="E192:E197"/>
    <mergeCell ref="H196:H197"/>
    <mergeCell ref="I192:I197"/>
    <mergeCell ref="J192:J197"/>
    <mergeCell ref="K192:K197"/>
    <mergeCell ref="F199:F204"/>
    <mergeCell ref="D199:D204"/>
    <mergeCell ref="G199:G204"/>
    <mergeCell ref="H199:H204"/>
    <mergeCell ref="I199:I204"/>
    <mergeCell ref="J199:J204"/>
    <mergeCell ref="G192:G197"/>
    <mergeCell ref="G216:G219"/>
    <mergeCell ref="H216:H219"/>
    <mergeCell ref="I216:I219"/>
    <mergeCell ref="J216:J219"/>
    <mergeCell ref="K216:K219"/>
    <mergeCell ref="D215:M215"/>
    <mergeCell ref="F206:F211"/>
    <mergeCell ref="D210:D211"/>
    <mergeCell ref="E206:E211"/>
    <mergeCell ref="H206:H211"/>
    <mergeCell ref="I206:I211"/>
    <mergeCell ref="J206:J211"/>
    <mergeCell ref="K206:K211"/>
    <mergeCell ref="L210:L211"/>
    <mergeCell ref="M210:M211"/>
    <mergeCell ref="B286:C286"/>
    <mergeCell ref="A304:A307"/>
    <mergeCell ref="A313:A315"/>
    <mergeCell ref="B313:C315"/>
    <mergeCell ref="N313:N315"/>
    <mergeCell ref="M313:M315"/>
    <mergeCell ref="L313:L315"/>
    <mergeCell ref="D191:M191"/>
    <mergeCell ref="N12:N15"/>
    <mergeCell ref="L213:L214"/>
    <mergeCell ref="M213:M214"/>
    <mergeCell ref="L216:L217"/>
    <mergeCell ref="M216:M217"/>
    <mergeCell ref="L218:L219"/>
    <mergeCell ref="M218:M219"/>
    <mergeCell ref="F213:F214"/>
    <mergeCell ref="D213:D214"/>
    <mergeCell ref="G213:G214"/>
    <mergeCell ref="H213:H214"/>
    <mergeCell ref="I213:I214"/>
    <mergeCell ref="J213:J214"/>
    <mergeCell ref="K213:K214"/>
    <mergeCell ref="F216:F219"/>
    <mergeCell ref="E216:E219"/>
  </mergeCells>
  <phoneticPr fontId="1"/>
  <pageMargins left="0.25" right="0.25" top="0.75" bottom="0.75" header="0.3" footer="0.3"/>
  <pageSetup paperSize="8" scale="62" fitToHeight="0" orientation="portrait" r:id="rId1"/>
  <headerFooter>
    <oddHeader>&amp;C&amp;"ＭＳ 明朝,太字"&amp;20
自治体基礎情報データ</oddHeader>
  </headerFooter>
  <rowBreaks count="1" manualBreakCount="1">
    <brk id="2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自治体基礎情報データ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信金中央金庫</dc:creator>
  <cp:lastModifiedBy>澤岡　咲（しんきん地域創生ネットワーク（株））</cp:lastModifiedBy>
  <cp:lastPrinted>2025-03-19T01:41:22Z</cp:lastPrinted>
  <dcterms:created xsi:type="dcterms:W3CDTF">2013-04-12T05:48:32Z</dcterms:created>
  <dcterms:modified xsi:type="dcterms:W3CDTF">2025-03-19T01:41:33Z</dcterms:modified>
</cp:coreProperties>
</file>